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Bruker\Dropbox (FF avd 765)\FF avd 765 teammappe\Reiseregninger\"/>
    </mc:Choice>
  </mc:AlternateContent>
  <xr:revisionPtr revIDLastSave="0" documentId="8_{403D6E9F-3A89-4A90-A44C-95917AB61D1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GN" sheetId="1" r:id="rId1"/>
    <sheet name="TXT" sheetId="2" r:id="rId2"/>
    <sheet name="PER" sheetId="3" r:id="rId3"/>
    <sheet name="OPPH" sheetId="4" r:id="rId4"/>
    <sheet name="TRANSP" sheetId="5" r:id="rId5"/>
    <sheet name="DIV" sheetId="6" r:id="rId6"/>
    <sheet name="HON" sheetId="7" r:id="rId7"/>
    <sheet name="SA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8" l="1"/>
  <c r="C21" i="6"/>
  <c r="C13" i="6"/>
  <c r="H39" i="5"/>
  <c r="I14" i="1" s="1"/>
  <c r="H30" i="5"/>
  <c r="H7" i="5"/>
  <c r="H97" i="1"/>
  <c r="D97" i="1" s="1"/>
  <c r="H96" i="1"/>
  <c r="D96" i="1" s="1"/>
  <c r="H95" i="1"/>
  <c r="D95" i="1" s="1"/>
  <c r="H94" i="1"/>
  <c r="D94" i="1" s="1"/>
  <c r="H93" i="1"/>
  <c r="D93" i="1" s="1"/>
  <c r="H92" i="1"/>
  <c r="D92" i="1" s="1"/>
  <c r="H91" i="1"/>
  <c r="D91" i="1" s="1"/>
  <c r="H86" i="1"/>
  <c r="A86" i="1"/>
  <c r="H85" i="1"/>
  <c r="A85" i="1"/>
  <c r="H84" i="1"/>
  <c r="A84" i="1"/>
  <c r="H80" i="1"/>
  <c r="A80" i="1"/>
  <c r="H79" i="1"/>
  <c r="A79" i="1"/>
  <c r="H78" i="1"/>
  <c r="A78" i="1"/>
  <c r="H77" i="1"/>
  <c r="A77" i="1"/>
  <c r="H76" i="1"/>
  <c r="A76" i="1"/>
  <c r="H71" i="1"/>
  <c r="C71" i="1"/>
  <c r="A71" i="1"/>
  <c r="H70" i="1"/>
  <c r="C70" i="1"/>
  <c r="A70" i="1"/>
  <c r="H69" i="1"/>
  <c r="C69" i="1"/>
  <c r="A69" i="1"/>
  <c r="H68" i="1"/>
  <c r="C68" i="1"/>
  <c r="A68" i="1"/>
  <c r="A65" i="1"/>
  <c r="K64" i="1"/>
  <c r="A64" i="1"/>
  <c r="K63" i="1"/>
  <c r="A63" i="1"/>
  <c r="K62" i="1"/>
  <c r="A62" i="1"/>
  <c r="K61" i="1"/>
  <c r="A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A47" i="1"/>
  <c r="K46" i="1"/>
  <c r="A46" i="1"/>
  <c r="K45" i="1"/>
  <c r="A45" i="1"/>
  <c r="K44" i="1"/>
  <c r="A44" i="1"/>
  <c r="A41" i="1"/>
  <c r="A38" i="1"/>
  <c r="D36" i="1"/>
  <c r="K33" i="1"/>
  <c r="A32" i="1"/>
  <c r="I31" i="1"/>
  <c r="K28" i="1"/>
  <c r="K27" i="1"/>
  <c r="K26" i="1"/>
  <c r="K25" i="1"/>
  <c r="K24" i="1"/>
  <c r="K23" i="1"/>
  <c r="G22" i="1"/>
  <c r="K21" i="1"/>
  <c r="G21" i="1"/>
  <c r="I21" i="1" s="1"/>
  <c r="G20" i="1"/>
  <c r="K20" i="1" s="1"/>
  <c r="G19" i="1"/>
  <c r="I19" i="1" s="1"/>
  <c r="G18" i="1"/>
  <c r="K18" i="1" s="1"/>
  <c r="G17" i="1"/>
  <c r="K17" i="1" s="1"/>
  <c r="G16" i="1"/>
  <c r="I16" i="1" s="1"/>
  <c r="K15" i="1"/>
  <c r="E14" i="1"/>
  <c r="I13" i="1"/>
  <c r="E13" i="1"/>
  <c r="I12" i="1"/>
  <c r="I6" i="1"/>
  <c r="F6" i="1"/>
  <c r="D6" i="1"/>
  <c r="B6" i="1"/>
  <c r="K14" i="1" l="1"/>
  <c r="K16" i="1"/>
  <c r="K22" i="1"/>
  <c r="H87" i="1"/>
  <c r="H72" i="1"/>
  <c r="I18" i="1"/>
  <c r="I91" i="1"/>
  <c r="J91" i="1" s="1"/>
  <c r="I92" i="1"/>
  <c r="J92" i="1" s="1"/>
  <c r="I93" i="1"/>
  <c r="J93" i="1" s="1"/>
  <c r="I94" i="1"/>
  <c r="J94" i="1" s="1"/>
  <c r="I95" i="1"/>
  <c r="J95" i="1" s="1"/>
  <c r="I96" i="1"/>
  <c r="I97" i="1"/>
  <c r="J97" i="1" s="1"/>
  <c r="I17" i="1"/>
  <c r="I20" i="1"/>
  <c r="J96" i="1"/>
  <c r="K65" i="1"/>
  <c r="A31" i="5"/>
  <c r="H81" i="1"/>
  <c r="K31" i="1"/>
  <c r="J98" i="1" l="1"/>
  <c r="K34" i="1" s="1"/>
  <c r="K35" i="1" s="1"/>
  <c r="K29" i="1"/>
  <c r="K36" i="1" l="1"/>
</calcChain>
</file>

<file path=xl/sharedStrings.xml><?xml version="1.0" encoding="utf-8"?>
<sst xmlns="http://schemas.openxmlformats.org/spreadsheetml/2006/main" count="323" uniqueCount="148">
  <si>
    <t>FELLESFORBUNDET</t>
  </si>
  <si>
    <t>REISE OG DIETTREGNING</t>
  </si>
  <si>
    <t>AV:</t>
  </si>
  <si>
    <t>AK:</t>
  </si>
  <si>
    <t>SEK:</t>
  </si>
  <si>
    <t>SAK:</t>
  </si>
  <si>
    <t>SOM REPRESENTANT VED:</t>
  </si>
  <si>
    <t>OPPDRAGETS ART:</t>
  </si>
  <si>
    <t>Diverse reiseutgifter</t>
  </si>
  <si>
    <t>KR.</t>
  </si>
  <si>
    <t>Ant. km</t>
  </si>
  <si>
    <t>Trekkpl. bilgodtgj. - pr. km</t>
  </si>
  <si>
    <t>Passasjertillegg - pr. km</t>
  </si>
  <si>
    <t>Ant.</t>
  </si>
  <si>
    <t>Sats</t>
  </si>
  <si>
    <t>Diett - utland</t>
  </si>
  <si>
    <t>Administrativ forpleining</t>
  </si>
  <si>
    <t>Overnatting innland</t>
  </si>
  <si>
    <t>Overnatting utland</t>
  </si>
  <si>
    <t>Diverse</t>
  </si>
  <si>
    <t>Honorar uten folketrygd</t>
  </si>
  <si>
    <t>Honorar med folketrygd</t>
  </si>
  <si>
    <t>Tapt arbeidsfortjeneste</t>
  </si>
  <si>
    <t>Timer</t>
  </si>
  <si>
    <t>SUM HITTIL</t>
  </si>
  <si>
    <t>Skatt av, honorar, tapt. arbfortj. trekkpl. bilgodtgjøring</t>
  </si>
  <si>
    <t>Avdrag billån lån nr</t>
  </si>
  <si>
    <t>Trekk i utgiftsgodtgjørelse</t>
  </si>
  <si>
    <t>Sum trekk</t>
  </si>
  <si>
    <t>Til bankkonto nr:</t>
  </si>
  <si>
    <t>Attestert:</t>
  </si>
  <si>
    <t>Spesifikasjon av reiserute</t>
  </si>
  <si>
    <t>Passasjertillegg</t>
  </si>
  <si>
    <t>Sum</t>
  </si>
  <si>
    <t>Spesifikasjon av diverse reiseutgifter</t>
  </si>
  <si>
    <t>Kr.</t>
  </si>
  <si>
    <t>Spesifikasjon av diverse</t>
  </si>
  <si>
    <t>Spesifikasjon av trekk i utgiftsgodtgj.</t>
  </si>
  <si>
    <t>Antall</t>
  </si>
  <si>
    <t>Trekk</t>
  </si>
  <si>
    <t>Innland</t>
  </si>
  <si>
    <t xml:space="preserve">SUM TREKK </t>
  </si>
  <si>
    <t>PERSONOPPLYSNINGER</t>
  </si>
  <si>
    <t>Ansatt Nr.</t>
  </si>
  <si>
    <t>Navn</t>
  </si>
  <si>
    <t>Konto bank</t>
  </si>
  <si>
    <t>Avdelingsnummer</t>
  </si>
  <si>
    <t>GRUNNLAG FOR REISEREGNING - REISEOPPLYSNINGER</t>
  </si>
  <si>
    <t>Reiseopplysninger</t>
  </si>
  <si>
    <t xml:space="preserve">     - Avdeling</t>
  </si>
  <si>
    <t xml:space="preserve">     - Aktivitet</t>
  </si>
  <si>
    <t xml:space="preserve">     - Sektor</t>
  </si>
  <si>
    <t xml:space="preserve">     - Sak</t>
  </si>
  <si>
    <t xml:space="preserve">     - Sted (Reist Til)</t>
  </si>
  <si>
    <t xml:space="preserve">     - Oppdragets art</t>
  </si>
  <si>
    <t xml:space="preserve">     - Avreist dato</t>
  </si>
  <si>
    <t>Dato</t>
  </si>
  <si>
    <t xml:space="preserve">     - Avreist tid</t>
  </si>
  <si>
    <t>Kl.</t>
  </si>
  <si>
    <t xml:space="preserve">     - Tilbakekomst dato</t>
  </si>
  <si>
    <t xml:space="preserve">     - Tilbakekomst tid</t>
  </si>
  <si>
    <t>Dietter - Innland</t>
  </si>
  <si>
    <t>Dietter - Utland</t>
  </si>
  <si>
    <t>Land</t>
  </si>
  <si>
    <t xml:space="preserve">               - Diettsats</t>
  </si>
  <si>
    <t xml:space="preserve">               - Antall over 12 timer</t>
  </si>
  <si>
    <t xml:space="preserve">               - Antall under 12 timer</t>
  </si>
  <si>
    <t>Antall adm. forpleining</t>
  </si>
  <si>
    <t xml:space="preserve">     - Innland</t>
  </si>
  <si>
    <t xml:space="preserve">     - Utland</t>
  </si>
  <si>
    <t>Overnatting - Innland</t>
  </si>
  <si>
    <t xml:space="preserve">     - Romkostnad Hotell 1</t>
  </si>
  <si>
    <t xml:space="preserve">     - Romkostnad Hotell 2</t>
  </si>
  <si>
    <t xml:space="preserve">     - Romkostnad Hotell 3</t>
  </si>
  <si>
    <t>Overnatting - Utland</t>
  </si>
  <si>
    <t xml:space="preserve">               - Frokost</t>
  </si>
  <si>
    <t xml:space="preserve">               - Lunsj</t>
  </si>
  <si>
    <t xml:space="preserve">               - Middag</t>
  </si>
  <si>
    <t xml:space="preserve">               - Enkel serv. HK &amp; DK</t>
  </si>
  <si>
    <t>Utland</t>
  </si>
  <si>
    <t>GRUNNLAG FOR REISEREGNING - BILGODTGJØRING</t>
  </si>
  <si>
    <t>BILGODTGJØRING</t>
  </si>
  <si>
    <t>Antall km. med vanlig godtgj.&lt;9000</t>
  </si>
  <si>
    <t>KM.</t>
  </si>
  <si>
    <t>Antall km. med vanlig godtgj.&gt;9000</t>
  </si>
  <si>
    <t>Antall km. med trekkpl. godtgj.</t>
  </si>
  <si>
    <t>SPESIFIKASJON AV REISERUTE</t>
  </si>
  <si>
    <t>PASSASJERTILLEGG</t>
  </si>
  <si>
    <t>Passasjer - navn</t>
  </si>
  <si>
    <t>Strekning</t>
  </si>
  <si>
    <t>AVDRAG BILLÅN</t>
  </si>
  <si>
    <t>Prosentsats</t>
  </si>
  <si>
    <t>Kronebeløp</t>
  </si>
  <si>
    <t>GRUNNLAG FOR REISEREGNING - DIVERSE</t>
  </si>
  <si>
    <t>SPESIFIKASJON AV DIVERSE REISEUTGIFTER - 0100</t>
  </si>
  <si>
    <t>DIVERSE - 0165</t>
  </si>
  <si>
    <t>GRUNNLAG FOR REISEREGNING - HONORARER OL</t>
  </si>
  <si>
    <t>Honorar uten Folketrygd</t>
  </si>
  <si>
    <t>Honorar med Folketrygd</t>
  </si>
  <si>
    <t>SATSER</t>
  </si>
  <si>
    <t>TYPE UTLEGG/KOSTNAD</t>
  </si>
  <si>
    <t>SATS</t>
  </si>
  <si>
    <t>Bilgodtgjøring &lt; 9.000 km</t>
  </si>
  <si>
    <t>Bilgodtgjøring &gt; 9.000 km</t>
  </si>
  <si>
    <t>Passasjertillegg pr. km pr. passasjer</t>
  </si>
  <si>
    <t>Admin. forpleining - innland</t>
  </si>
  <si>
    <t>Admin. forpleining - utland</t>
  </si>
  <si>
    <t>Trekk frokost - innland</t>
  </si>
  <si>
    <t>Trekk lunsj - innland</t>
  </si>
  <si>
    <t>Trekk middag - innland</t>
  </si>
  <si>
    <t>Diett utland &lt; 12 timer</t>
  </si>
  <si>
    <t>Diett utland &gt; 12 timer</t>
  </si>
  <si>
    <t>Trekk frokost - utland</t>
  </si>
  <si>
    <t>Trekk lunsj - utland</t>
  </si>
  <si>
    <t>Trekk middag - utland</t>
  </si>
  <si>
    <t>PASSORD: REISE</t>
  </si>
  <si>
    <t>Avreist dato:</t>
  </si>
  <si>
    <t>Tilbake dato:</t>
  </si>
  <si>
    <t>Skatteprosent I %</t>
  </si>
  <si>
    <t>Kontingent I %</t>
  </si>
  <si>
    <t>Arbeidssted</t>
  </si>
  <si>
    <t>Adresse</t>
  </si>
  <si>
    <t>Trekk frokost - utland - maks</t>
  </si>
  <si>
    <t>Diett etter regning</t>
  </si>
  <si>
    <t>Diett m/overnatting - innl. -8-12 timer</t>
  </si>
  <si>
    <t>Diett m/overnatting - innl. -12 timer og over</t>
  </si>
  <si>
    <t>Dagdiett - innl. - 5-9  timer</t>
  </si>
  <si>
    <t>Dagdiett - innl. - 9-12 timer</t>
  </si>
  <si>
    <t>Dagdiett - innl. - over 12 timer</t>
  </si>
  <si>
    <t xml:space="preserve">Bilgodtgjøring - pr. km </t>
  </si>
  <si>
    <t xml:space="preserve">     - Diett etter regning</t>
  </si>
  <si>
    <t xml:space="preserve">     - Dagdiett 5-9 timer</t>
  </si>
  <si>
    <t xml:space="preserve">     - Dagdiett 9 - 12 timer</t>
  </si>
  <si>
    <t xml:space="preserve">     - Dagdiett 12  timer og over</t>
  </si>
  <si>
    <t xml:space="preserve">     - Diett med overnatting 8-12 timer</t>
  </si>
  <si>
    <t xml:space="preserve">     - Diett med overnatting 12 timer og over</t>
  </si>
  <si>
    <t>Navn:</t>
  </si>
  <si>
    <t>Post nr</t>
  </si>
  <si>
    <t>Poststed</t>
  </si>
  <si>
    <t>Skattek.</t>
  </si>
  <si>
    <t>Adresse:</t>
  </si>
  <si>
    <t>Pers. nr:</t>
  </si>
  <si>
    <t>AVD</t>
  </si>
  <si>
    <t>parkering</t>
  </si>
  <si>
    <t>|</t>
  </si>
  <si>
    <t>KL:</t>
  </si>
  <si>
    <t xml:space="preserve">Underskrift:  </t>
  </si>
  <si>
    <t xml:space="preserve">FF AVD. 765 TRONDHEIM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</si>
</sst>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000"/>
    <numFmt numFmtId="166" formatCode="0.0\ %"/>
    <numFmt numFmtId="167" formatCode="dd/mm"/>
    <numFmt numFmtId="168" formatCode="000"/>
    <numFmt numFmtId="169" formatCode="#,##0.0"/>
    <numFmt numFmtId="170" formatCode="000000\-00000"/>
  </numFmts>
  <fonts count="20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b/>
      <sz val="16"/>
      <name val="Times New Roman"/>
      <family val="1"/>
    </font>
    <font>
      <b/>
      <sz val="8"/>
      <name val="Times New Roman"/>
    </font>
    <font>
      <b/>
      <sz val="10"/>
      <name val="Times New Roman"/>
    </font>
    <font>
      <b/>
      <sz val="9"/>
      <name val="Times New Roman"/>
      <family val="1"/>
    </font>
    <font>
      <sz val="16"/>
      <name val="Times New Roman"/>
      <family val="1"/>
    </font>
    <font>
      <b/>
      <sz val="16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6"/>
      <name val="Times New Roman"/>
    </font>
    <font>
      <sz val="12"/>
      <name val="Times New Roman"/>
    </font>
    <font>
      <sz val="8"/>
      <name val="Times New Roman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lightGray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9">
    <xf numFmtId="0" fontId="0" fillId="0" borderId="0" xfId="0"/>
    <xf numFmtId="1" fontId="0" fillId="0" borderId="0" xfId="0" applyNumberFormat="1"/>
    <xf numFmtId="168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Protection="1"/>
    <xf numFmtId="0" fontId="0" fillId="0" borderId="0" xfId="0" applyProtection="1"/>
    <xf numFmtId="0" fontId="11" fillId="0" borderId="0" xfId="0" applyFont="1" applyProtection="1"/>
    <xf numFmtId="14" fontId="3" fillId="0" borderId="0" xfId="0" applyNumberFormat="1" applyFont="1" applyProtection="1"/>
    <xf numFmtId="0" fontId="1" fillId="0" borderId="1" xfId="0" applyFont="1" applyBorder="1" applyProtection="1"/>
    <xf numFmtId="0" fontId="0" fillId="0" borderId="2" xfId="0" applyBorder="1" applyAlignment="1" applyProtection="1">
      <alignment horizontal="centerContinuous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22" fontId="0" fillId="0" borderId="0" xfId="0" applyNumberFormat="1" applyProtection="1"/>
    <xf numFmtId="167" fontId="0" fillId="0" borderId="6" xfId="0" applyNumberFormat="1" applyBorder="1" applyAlignment="1" applyProtection="1">
      <alignment horizontal="left"/>
    </xf>
    <xf numFmtId="0" fontId="6" fillId="0" borderId="7" xfId="0" applyFont="1" applyBorder="1" applyProtection="1"/>
    <xf numFmtId="4" fontId="0" fillId="0" borderId="7" xfId="0" applyNumberFormat="1" applyBorder="1" applyAlignment="1" applyProtection="1">
      <alignment horizontal="right"/>
    </xf>
    <xf numFmtId="165" fontId="5" fillId="2" borderId="8" xfId="0" applyNumberFormat="1" applyFont="1" applyFill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0" fontId="6" fillId="0" borderId="1" xfId="0" applyFont="1" applyBorder="1" applyProtection="1"/>
    <xf numFmtId="4" fontId="0" fillId="0" borderId="1" xfId="0" applyNumberFormat="1" applyBorder="1" applyAlignment="1" applyProtection="1">
      <alignment horizontal="right"/>
    </xf>
    <xf numFmtId="165" fontId="5" fillId="2" borderId="9" xfId="0" applyNumberFormat="1" applyFont="1" applyFill="1" applyBorder="1" applyAlignment="1" applyProtection="1">
      <alignment horizontal="center"/>
    </xf>
    <xf numFmtId="3" fontId="0" fillId="0" borderId="1" xfId="2" applyNumberFormat="1" applyFont="1" applyBorder="1" applyAlignment="1" applyProtection="1">
      <alignment horizontal="center"/>
    </xf>
    <xf numFmtId="4" fontId="0" fillId="0" borderId="1" xfId="0" applyNumberFormat="1" applyBorder="1" applyAlignment="1" applyProtection="1"/>
    <xf numFmtId="0" fontId="0" fillId="0" borderId="3" xfId="0" applyBorder="1" applyProtection="1"/>
    <xf numFmtId="0" fontId="0" fillId="0" borderId="2" xfId="0" applyBorder="1" applyProtection="1"/>
    <xf numFmtId="169" fontId="0" fillId="0" borderId="1" xfId="0" applyNumberFormat="1" applyBorder="1" applyAlignment="1" applyProtection="1">
      <alignment horizontal="center"/>
    </xf>
    <xf numFmtId="4" fontId="0" fillId="0" borderId="1" xfId="2" applyNumberFormat="1" applyFont="1" applyBorder="1" applyAlignment="1" applyProtection="1"/>
    <xf numFmtId="0" fontId="6" fillId="0" borderId="10" xfId="0" applyFont="1" applyBorder="1" applyProtection="1"/>
    <xf numFmtId="4" fontId="0" fillId="0" borderId="10" xfId="0" applyNumberFormat="1" applyBorder="1" applyAlignment="1" applyProtection="1">
      <alignment horizontal="right"/>
    </xf>
    <xf numFmtId="165" fontId="0" fillId="0" borderId="11" xfId="0" applyNumberFormat="1" applyBorder="1" applyAlignment="1" applyProtection="1">
      <alignment horizontal="center"/>
    </xf>
    <xf numFmtId="4" fontId="0" fillId="0" borderId="0" xfId="0" applyNumberFormat="1" applyProtection="1"/>
    <xf numFmtId="165" fontId="5" fillId="0" borderId="0" xfId="0" applyNumberFormat="1" applyFont="1" applyAlignment="1" applyProtection="1">
      <alignment horizontal="center"/>
    </xf>
    <xf numFmtId="0" fontId="0" fillId="0" borderId="1" xfId="0" applyBorder="1" applyProtection="1"/>
    <xf numFmtId="0" fontId="0" fillId="0" borderId="4" xfId="0" applyBorder="1" applyProtection="1"/>
    <xf numFmtId="165" fontId="0" fillId="0" borderId="12" xfId="0" applyNumberFormat="1" applyBorder="1" applyAlignment="1" applyProtection="1">
      <alignment horizontal="center"/>
    </xf>
    <xf numFmtId="165" fontId="5" fillId="2" borderId="13" xfId="0" applyNumberFormat="1" applyFont="1" applyFill="1" applyBorder="1" applyAlignment="1" applyProtection="1">
      <alignment horizontal="center"/>
    </xf>
    <xf numFmtId="0" fontId="14" fillId="0" borderId="0" xfId="0" applyFont="1" applyProtection="1"/>
    <xf numFmtId="0" fontId="13" fillId="0" borderId="4" xfId="0" applyFont="1" applyBorder="1" applyProtection="1"/>
    <xf numFmtId="1" fontId="14" fillId="0" borderId="9" xfId="0" applyNumberFormat="1" applyFont="1" applyBorder="1" applyProtection="1"/>
    <xf numFmtId="0" fontId="13" fillId="0" borderId="14" xfId="0" applyFont="1" applyBorder="1" applyProtection="1"/>
    <xf numFmtId="1" fontId="13" fillId="0" borderId="13" xfId="0" applyNumberFormat="1" applyFont="1" applyBorder="1" applyProtection="1"/>
    <xf numFmtId="2" fontId="14" fillId="0" borderId="9" xfId="0" applyNumberFormat="1" applyFont="1" applyBorder="1" applyAlignment="1" applyProtection="1">
      <alignment horizontal="right"/>
    </xf>
    <xf numFmtId="1" fontId="14" fillId="0" borderId="1" xfId="0" applyNumberFormat="1" applyFont="1" applyBorder="1" applyProtection="1"/>
    <xf numFmtId="4" fontId="14" fillId="0" borderId="1" xfId="0" applyNumberFormat="1" applyFont="1" applyBorder="1" applyProtection="1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4" xfId="0" applyFont="1" applyBorder="1" applyProtection="1"/>
    <xf numFmtId="0" fontId="4" fillId="0" borderId="1" xfId="0" applyFont="1" applyBorder="1" applyProtection="1"/>
    <xf numFmtId="0" fontId="0" fillId="0" borderId="0" xfId="0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2" fillId="0" borderId="4" xfId="0" applyFont="1" applyBorder="1" applyProtection="1"/>
    <xf numFmtId="0" fontId="4" fillId="3" borderId="1" xfId="0" applyFont="1" applyFill="1" applyBorder="1" applyProtection="1"/>
    <xf numFmtId="0" fontId="1" fillId="0" borderId="15" xfId="0" applyFont="1" applyBorder="1" applyProtection="1"/>
    <xf numFmtId="14" fontId="0" fillId="0" borderId="1" xfId="0" applyNumberFormat="1" applyBorder="1" applyProtection="1"/>
    <xf numFmtId="0" fontId="11" fillId="0" borderId="0" xfId="0" applyFont="1" applyAlignment="1" applyProtection="1">
      <alignment horizontal="centerContinuous"/>
    </xf>
    <xf numFmtId="0" fontId="1" fillId="0" borderId="0" xfId="0" applyFont="1" applyProtection="1"/>
    <xf numFmtId="4" fontId="0" fillId="0" borderId="1" xfId="0" applyNumberFormat="1" applyBorder="1" applyProtection="1">
      <protection locked="0"/>
    </xf>
    <xf numFmtId="0" fontId="12" fillId="0" borderId="0" xfId="0" applyFont="1" applyAlignment="1" applyProtection="1">
      <alignment horizontal="centerContinuous"/>
    </xf>
    <xf numFmtId="4" fontId="12" fillId="0" borderId="0" xfId="0" applyNumberFormat="1" applyFont="1" applyAlignment="1" applyProtection="1">
      <alignment horizontal="centerContinuous"/>
    </xf>
    <xf numFmtId="4" fontId="3" fillId="0" borderId="0" xfId="0" applyNumberFormat="1" applyFont="1" applyProtection="1"/>
    <xf numFmtId="4" fontId="1" fillId="0" borderId="0" xfId="0" applyNumberFormat="1" applyFont="1" applyProtection="1"/>
    <xf numFmtId="4" fontId="1" fillId="0" borderId="1" xfId="0" applyNumberFormat="1" applyFont="1" applyBorder="1" applyProtection="1"/>
    <xf numFmtId="0" fontId="8" fillId="0" borderId="0" xfId="0" applyFont="1" applyAlignment="1" applyProtection="1"/>
    <xf numFmtId="0" fontId="7" fillId="0" borderId="0" xfId="0" applyFont="1" applyProtection="1"/>
    <xf numFmtId="0" fontId="0" fillId="0" borderId="16" xfId="0" applyBorder="1" applyProtection="1"/>
    <xf numFmtId="0" fontId="0" fillId="0" borderId="17" xfId="0" applyBorder="1" applyProtection="1"/>
    <xf numFmtId="4" fontId="0" fillId="0" borderId="18" xfId="0" applyNumberFormat="1" applyBorder="1" applyAlignment="1" applyProtection="1">
      <alignment horizontal="right"/>
    </xf>
    <xf numFmtId="165" fontId="5" fillId="2" borderId="19" xfId="0" applyNumberFormat="1" applyFont="1" applyFill="1" applyBorder="1" applyAlignment="1" applyProtection="1">
      <alignment horizontal="center"/>
    </xf>
    <xf numFmtId="2" fontId="0" fillId="0" borderId="1" xfId="2" applyNumberFormat="1" applyFont="1" applyBorder="1" applyAlignment="1" applyProtection="1">
      <alignment horizontal="left"/>
      <protection locked="0"/>
    </xf>
    <xf numFmtId="9" fontId="0" fillId="0" borderId="2" xfId="1" applyFont="1" applyBorder="1" applyProtection="1"/>
    <xf numFmtId="166" fontId="0" fillId="0" borderId="7" xfId="1" applyNumberFormat="1" applyFont="1" applyBorder="1" applyProtection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14" fillId="0" borderId="9" xfId="0" applyFont="1" applyBorder="1" applyProtection="1">
      <protection locked="0"/>
    </xf>
    <xf numFmtId="0" fontId="13" fillId="0" borderId="13" xfId="0" applyFont="1" applyBorder="1" applyProtection="1"/>
    <xf numFmtId="0" fontId="5" fillId="0" borderId="0" xfId="0" applyFont="1" applyProtection="1"/>
    <xf numFmtId="0" fontId="5" fillId="0" borderId="1" xfId="0" applyFont="1" applyBorder="1" applyProtection="1"/>
    <xf numFmtId="2" fontId="5" fillId="0" borderId="13" xfId="0" applyNumberFormat="1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15" fillId="0" borderId="0" xfId="0" applyFont="1" applyAlignment="1" applyProtection="1"/>
    <xf numFmtId="0" fontId="16" fillId="0" borderId="0" xfId="0" applyFont="1" applyProtection="1"/>
    <xf numFmtId="0" fontId="16" fillId="0" borderId="1" xfId="0" applyFont="1" applyBorder="1" applyProtection="1"/>
    <xf numFmtId="2" fontId="16" fillId="0" borderId="16" xfId="0" applyNumberFormat="1" applyFont="1" applyBorder="1" applyProtection="1">
      <protection locked="0"/>
    </xf>
    <xf numFmtId="166" fontId="16" fillId="0" borderId="16" xfId="1" applyNumberFormat="1" applyFont="1" applyBorder="1" applyProtection="1">
      <protection locked="0"/>
    </xf>
    <xf numFmtId="0" fontId="16" fillId="0" borderId="16" xfId="0" applyFont="1" applyBorder="1" applyProtection="1"/>
    <xf numFmtId="0" fontId="16" fillId="0" borderId="17" xfId="0" applyFont="1" applyBorder="1" applyProtection="1"/>
    <xf numFmtId="0" fontId="1" fillId="0" borderId="5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0" borderId="20" xfId="0" applyFont="1" applyBorder="1" applyProtection="1"/>
    <xf numFmtId="0" fontId="0" fillId="0" borderId="18" xfId="0" applyBorder="1" applyAlignment="1" applyProtection="1">
      <alignment horizontal="center"/>
    </xf>
    <xf numFmtId="0" fontId="1" fillId="0" borderId="18" xfId="0" applyFont="1" applyBorder="1" applyProtection="1"/>
    <xf numFmtId="15" fontId="0" fillId="0" borderId="0" xfId="0" applyNumberFormat="1" applyBorder="1" applyAlignment="1" applyProtection="1">
      <alignment horizontal="left"/>
    </xf>
    <xf numFmtId="14" fontId="10" fillId="0" borderId="0" xfId="0" applyNumberFormat="1" applyFont="1" applyBorder="1" applyAlignment="1" applyProtection="1">
      <alignment horizontal="left"/>
    </xf>
    <xf numFmtId="2" fontId="0" fillId="0" borderId="4" xfId="0" applyNumberForma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0" fillId="0" borderId="23" xfId="0" applyBorder="1" applyAlignment="1" applyProtection="1"/>
    <xf numFmtId="0" fontId="0" fillId="0" borderId="0" xfId="0" applyBorder="1" applyProtection="1"/>
    <xf numFmtId="0" fontId="0" fillId="0" borderId="4" xfId="0" applyBorder="1" applyAlignment="1" applyProtection="1">
      <alignment horizontal="center"/>
    </xf>
    <xf numFmtId="0" fontId="9" fillId="0" borderId="5" xfId="0" applyFont="1" applyBorder="1" applyProtection="1"/>
    <xf numFmtId="2" fontId="10" fillId="0" borderId="4" xfId="0" applyNumberFormat="1" applyFont="1" applyBorder="1" applyAlignment="1" applyProtection="1">
      <alignment horizontal="center"/>
    </xf>
    <xf numFmtId="0" fontId="19" fillId="0" borderId="1" xfId="0" applyFont="1" applyBorder="1" applyProtection="1"/>
    <xf numFmtId="0" fontId="19" fillId="0" borderId="5" xfId="0" applyFont="1" applyBorder="1" applyProtection="1"/>
    <xf numFmtId="0" fontId="19" fillId="0" borderId="4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19" fillId="0" borderId="42" xfId="0" applyFont="1" applyBorder="1" applyAlignment="1" applyProtection="1">
      <alignment horizontal="left"/>
    </xf>
    <xf numFmtId="0" fontId="9" fillId="0" borderId="37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left"/>
    </xf>
    <xf numFmtId="0" fontId="0" fillId="0" borderId="3" xfId="0" applyBorder="1" applyAlignment="1" applyProtection="1">
      <alignment horizontal="center" wrapText="1"/>
    </xf>
    <xf numFmtId="0" fontId="1" fillId="0" borderId="4" xfId="0" applyFont="1" applyBorder="1" applyAlignment="1" applyProtection="1"/>
    <xf numFmtId="170" fontId="9" fillId="0" borderId="37" xfId="0" applyNumberFormat="1" applyFont="1" applyBorder="1" applyAlignment="1" applyProtection="1">
      <alignment horizontal="center"/>
    </xf>
    <xf numFmtId="170" fontId="9" fillId="0" borderId="41" xfId="0" applyNumberFormat="1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19" fillId="0" borderId="4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4" fontId="0" fillId="0" borderId="28" xfId="0" applyNumberFormat="1" applyBorder="1" applyAlignment="1" applyProtection="1">
      <alignment horizontal="center"/>
    </xf>
    <xf numFmtId="14" fontId="18" fillId="0" borderId="25" xfId="0" applyNumberFormat="1" applyFont="1" applyBorder="1" applyAlignment="1" applyProtection="1">
      <alignment horizontal="center"/>
    </xf>
    <xf numFmtId="14" fontId="0" fillId="0" borderId="6" xfId="0" applyNumberFormat="1" applyBorder="1" applyAlignment="1" applyProtection="1">
      <alignment horizontal="center"/>
    </xf>
    <xf numFmtId="14" fontId="18" fillId="0" borderId="6" xfId="0" applyNumberFormat="1" applyFont="1" applyBorder="1" applyAlignment="1" applyProtection="1">
      <alignment horizontal="left"/>
    </xf>
    <xf numFmtId="14" fontId="0" fillId="0" borderId="26" xfId="0" applyNumberFormat="1" applyBorder="1" applyAlignment="1" applyProtection="1">
      <alignment horizontal="left"/>
    </xf>
    <xf numFmtId="14" fontId="0" fillId="0" borderId="6" xfId="0" applyNumberFormat="1" applyBorder="1" applyAlignment="1" applyProtection="1">
      <alignment horizontal="left"/>
    </xf>
    <xf numFmtId="14" fontId="0" fillId="0" borderId="27" xfId="0" applyNumberFormat="1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9" fillId="0" borderId="36" xfId="0" applyFont="1" applyBorder="1" applyAlignment="1" applyProtection="1">
      <alignment horizontal="left"/>
    </xf>
    <xf numFmtId="0" fontId="1" fillId="0" borderId="37" xfId="0" applyFont="1" applyBorder="1" applyAlignment="1" applyProtection="1">
      <alignment horizontal="left"/>
    </xf>
    <xf numFmtId="0" fontId="1" fillId="0" borderId="40" xfId="0" applyFont="1" applyBorder="1" applyAlignment="1" applyProtection="1">
      <alignment horizontal="left"/>
    </xf>
    <xf numFmtId="0" fontId="1" fillId="0" borderId="41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9" fillId="0" borderId="5" xfId="0" applyFont="1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26" xfId="0" applyBorder="1" applyAlignment="1" applyProtection="1">
      <alignment horizontal="left"/>
    </xf>
    <xf numFmtId="0" fontId="19" fillId="0" borderId="1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right"/>
    </xf>
    <xf numFmtId="14" fontId="9" fillId="0" borderId="0" xfId="0" applyNumberFormat="1" applyFont="1" applyBorder="1" applyAlignment="1" applyProtection="1">
      <alignment horizontal="left"/>
    </xf>
    <xf numFmtId="14" fontId="0" fillId="0" borderId="0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36" xfId="0" applyFont="1" applyBorder="1" applyAlignment="1" applyProtection="1">
      <alignment horizontal="left"/>
    </xf>
    <xf numFmtId="9" fontId="1" fillId="0" borderId="5" xfId="1" applyFont="1" applyBorder="1" applyAlignment="1" applyProtection="1">
      <alignment horizontal="left"/>
    </xf>
    <xf numFmtId="9" fontId="1" fillId="0" borderId="3" xfId="1" applyFont="1" applyBorder="1" applyAlignment="1" applyProtection="1">
      <alignment horizontal="left"/>
    </xf>
    <xf numFmtId="9" fontId="1" fillId="0" borderId="2" xfId="1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1" fillId="0" borderId="31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1" fillId="0" borderId="33" xfId="0" applyFont="1" applyBorder="1" applyAlignment="1" applyProtection="1">
      <alignment horizontal="left"/>
    </xf>
    <xf numFmtId="0" fontId="19" fillId="0" borderId="2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8" fillId="0" borderId="22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12" fillId="0" borderId="32" xfId="0" applyFont="1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/>
    </xf>
    <xf numFmtId="0" fontId="13" fillId="0" borderId="36" xfId="0" applyFont="1" applyBorder="1" applyAlignment="1" applyProtection="1">
      <alignment horizontal="left"/>
    </xf>
    <xf numFmtId="0" fontId="13" fillId="0" borderId="37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5" fillId="0" borderId="36" xfId="0" applyFont="1" applyBorder="1" applyAlignment="1" applyProtection="1">
      <alignment horizontal="left"/>
    </xf>
    <xf numFmtId="0" fontId="5" fillId="0" borderId="37" xfId="0" applyFont="1" applyBorder="1" applyAlignment="1" applyProtection="1">
      <alignment horizontal="left"/>
    </xf>
    <xf numFmtId="0" fontId="5" fillId="0" borderId="38" xfId="0" applyFont="1" applyBorder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40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horizontal="left"/>
    </xf>
    <xf numFmtId="0" fontId="13" fillId="0" borderId="25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0" fontId="13" fillId="0" borderId="26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</xf>
    <xf numFmtId="0" fontId="14" fillId="0" borderId="39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left"/>
    </xf>
    <xf numFmtId="0" fontId="5" fillId="0" borderId="36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0" fontId="14" fillId="0" borderId="29" xfId="0" applyFont="1" applyBorder="1" applyAlignment="1" applyProtection="1">
      <alignment horizontal="center"/>
    </xf>
    <xf numFmtId="4" fontId="5" fillId="0" borderId="6" xfId="0" applyNumberFormat="1" applyFont="1" applyBorder="1" applyAlignment="1" applyProtection="1">
      <alignment horizontal="right"/>
    </xf>
    <xf numFmtId="4" fontId="5" fillId="0" borderId="27" xfId="0" applyNumberFormat="1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30" xfId="0" applyFont="1" applyBorder="1" applyAlignment="1" applyProtection="1">
      <alignment horizontal="center"/>
    </xf>
    <xf numFmtId="0" fontId="14" fillId="0" borderId="22" xfId="0" applyFont="1" applyBorder="1" applyAlignment="1" applyProtection="1">
      <alignment horizontal="center"/>
    </xf>
    <xf numFmtId="0" fontId="14" fillId="0" borderId="23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4" fillId="0" borderId="33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/>
    </xf>
    <xf numFmtId="4" fontId="14" fillId="0" borderId="4" xfId="0" applyNumberFormat="1" applyFont="1" applyBorder="1" applyAlignment="1" applyProtection="1">
      <alignment horizontal="right"/>
    </xf>
    <xf numFmtId="4" fontId="14" fillId="0" borderId="24" xfId="0" applyNumberFormat="1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left"/>
    </xf>
    <xf numFmtId="0" fontId="13" fillId="0" borderId="36" xfId="0" applyFont="1" applyBorder="1" applyAlignment="1" applyProtection="1">
      <alignment horizontal="center"/>
    </xf>
    <xf numFmtId="0" fontId="13" fillId="0" borderId="37" xfId="0" applyFont="1" applyBorder="1" applyAlignment="1" applyProtection="1">
      <alignment horizontal="center"/>
    </xf>
    <xf numFmtId="0" fontId="13" fillId="0" borderId="38" xfId="0" applyFont="1" applyBorder="1" applyAlignment="1" applyProtection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9</xdr:col>
      <xdr:colOff>666750</xdr:colOff>
      <xdr:row>17</xdr:row>
      <xdr:rowOff>19050</xdr:rowOff>
    </xdr:to>
    <xdr:sp macro="" textlink="">
      <xdr:nvSpPr>
        <xdr:cNvPr id="1026" name="Teks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8575" y="19050"/>
          <a:ext cx="6810375" cy="3400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FORKLARING TIL REISEREGNING:</a:t>
          </a:r>
          <a:endParaRPr lang="nb-N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showZeros="0" tabSelected="1" zoomScale="130" workbookViewId="0">
      <selection activeCell="E7" sqref="E7:L7"/>
    </sheetView>
  </sheetViews>
  <sheetFormatPr baseColWidth="10" defaultColWidth="9" defaultRowHeight="15.75" x14ac:dyDescent="0.25"/>
  <cols>
    <col min="1" max="3" width="6.75" customWidth="1"/>
    <col min="4" max="4" width="8.125" customWidth="1"/>
    <col min="5" max="5" width="11.125" customWidth="1"/>
    <col min="6" max="7" width="6.75" customWidth="1"/>
    <col min="8" max="8" width="7.125" customWidth="1"/>
    <col min="9" max="9" width="10" customWidth="1"/>
    <col min="10" max="10" width="3.25" customWidth="1"/>
    <col min="11" max="11" width="9" customWidth="1"/>
    <col min="12" max="12" width="5.625" customWidth="1"/>
    <col min="13" max="14" width="9" customWidth="1"/>
    <col min="15" max="15" width="19.875" customWidth="1"/>
  </cols>
  <sheetData>
    <row r="1" spans="1:15" s="18" customFormat="1" ht="20.25" x14ac:dyDescent="0.3">
      <c r="A1" s="18" t="s">
        <v>0</v>
      </c>
      <c r="G1" s="19"/>
    </row>
    <row r="2" spans="1:15" s="20" customFormat="1" ht="19.5" thickBot="1" x14ac:dyDescent="0.35">
      <c r="A2" s="20" t="s">
        <v>1</v>
      </c>
    </row>
    <row r="3" spans="1:15" s="20" customFormat="1" ht="19.899999999999999" customHeight="1" x14ac:dyDescent="0.3">
      <c r="A3" s="123" t="s">
        <v>136</v>
      </c>
      <c r="B3" s="124" t="s">
        <v>144</v>
      </c>
      <c r="C3" s="124"/>
      <c r="D3" s="124"/>
      <c r="E3" s="124"/>
      <c r="F3" s="124"/>
      <c r="G3" s="124"/>
      <c r="H3" s="123" t="s">
        <v>141</v>
      </c>
      <c r="I3" s="124"/>
      <c r="J3" s="128"/>
      <c r="K3" s="128"/>
      <c r="L3" s="129"/>
      <c r="O3" s="21"/>
    </row>
    <row r="4" spans="1:15" s="20" customFormat="1" ht="19.899999999999999" customHeight="1" x14ac:dyDescent="0.3">
      <c r="A4" s="125" t="s">
        <v>140</v>
      </c>
      <c r="B4" s="120"/>
      <c r="C4" s="120"/>
      <c r="D4" s="120"/>
      <c r="E4" s="120"/>
      <c r="F4" s="120"/>
      <c r="G4" s="120"/>
      <c r="H4" s="122"/>
      <c r="I4" s="120"/>
      <c r="J4" s="120"/>
      <c r="K4" s="120"/>
      <c r="L4" s="121"/>
      <c r="O4" s="21"/>
    </row>
    <row r="5" spans="1:15" s="20" customFormat="1" ht="19.899999999999999" customHeight="1" x14ac:dyDescent="0.3">
      <c r="A5" s="118" t="s">
        <v>137</v>
      </c>
      <c r="B5" s="114"/>
      <c r="C5" s="25"/>
      <c r="D5" s="119" t="s">
        <v>138</v>
      </c>
      <c r="F5" s="127"/>
      <c r="G5" s="126"/>
      <c r="H5" s="136" t="s">
        <v>139</v>
      </c>
      <c r="I5" s="137"/>
      <c r="J5" s="137"/>
      <c r="K5" s="137"/>
      <c r="L5" s="138"/>
      <c r="O5" s="21"/>
    </row>
    <row r="6" spans="1:15" s="19" customFormat="1" ht="19.899999999999999" customHeight="1" x14ac:dyDescent="0.25">
      <c r="A6" s="104" t="s">
        <v>2</v>
      </c>
      <c r="B6" s="105">
        <f>OPPH!C4</f>
        <v>0</v>
      </c>
      <c r="C6" s="106" t="s">
        <v>3</v>
      </c>
      <c r="D6" s="105">
        <f>OPPH!C5</f>
        <v>0</v>
      </c>
      <c r="E6" s="106" t="s">
        <v>4</v>
      </c>
      <c r="F6" s="146">
        <f>OPPH!C6</f>
        <v>0</v>
      </c>
      <c r="G6" s="147"/>
      <c r="H6" s="22" t="s">
        <v>5</v>
      </c>
      <c r="I6" s="130" t="str">
        <f>IF(OPPH!C7=0," ",OPPH!C7)</f>
        <v xml:space="preserve"> </v>
      </c>
      <c r="J6" s="131"/>
      <c r="K6" s="131"/>
      <c r="L6" s="132"/>
    </row>
    <row r="7" spans="1:15" s="19" customFormat="1" ht="19.899999999999999" customHeight="1" x14ac:dyDescent="0.25">
      <c r="A7" s="115" t="s">
        <v>6</v>
      </c>
      <c r="B7" s="25"/>
      <c r="C7" s="25"/>
      <c r="D7" s="26"/>
      <c r="E7" s="133" t="s">
        <v>147</v>
      </c>
      <c r="F7" s="134"/>
      <c r="G7" s="134"/>
      <c r="H7" s="134"/>
      <c r="I7" s="134"/>
      <c r="J7" s="134"/>
      <c r="K7" s="134"/>
      <c r="L7" s="135"/>
      <c r="O7" s="27"/>
    </row>
    <row r="8" spans="1:15" s="19" customFormat="1" ht="19.899999999999999" customHeight="1" x14ac:dyDescent="0.25">
      <c r="A8" s="24" t="s">
        <v>7</v>
      </c>
      <c r="B8" s="25"/>
      <c r="C8" s="26"/>
      <c r="D8" s="133"/>
      <c r="E8" s="134"/>
      <c r="F8" s="134"/>
      <c r="G8" s="134"/>
      <c r="H8" s="134"/>
      <c r="I8" s="134"/>
      <c r="J8" s="134"/>
      <c r="K8" s="134"/>
      <c r="L8" s="135"/>
    </row>
    <row r="9" spans="1:15" s="19" customFormat="1" ht="19.899999999999999" customHeight="1" thickBot="1" x14ac:dyDescent="0.3">
      <c r="A9" s="140" t="s">
        <v>116</v>
      </c>
      <c r="B9" s="141"/>
      <c r="C9" s="28"/>
      <c r="D9" s="142" t="s">
        <v>145</v>
      </c>
      <c r="E9" s="143"/>
      <c r="F9" s="148" t="s">
        <v>117</v>
      </c>
      <c r="G9" s="149"/>
      <c r="H9" s="149"/>
      <c r="I9" s="28"/>
      <c r="J9" s="142" t="s">
        <v>145</v>
      </c>
      <c r="K9" s="144"/>
      <c r="L9" s="145"/>
    </row>
    <row r="10" spans="1:15" s="19" customFormat="1" ht="19.899999999999999" customHeight="1" thickBot="1" x14ac:dyDescent="0.3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5" s="19" customFormat="1" ht="19.899999999999999" customHeight="1" x14ac:dyDescent="0.25">
      <c r="A11" s="150" t="s">
        <v>8</v>
      </c>
      <c r="B11" s="151"/>
      <c r="C11" s="151"/>
      <c r="D11" s="151"/>
      <c r="E11" s="151"/>
      <c r="F11" s="152"/>
      <c r="G11" s="152"/>
      <c r="H11" s="152"/>
      <c r="I11" s="153"/>
      <c r="J11" s="29" t="s">
        <v>9</v>
      </c>
      <c r="K11" s="30"/>
      <c r="L11" s="31">
        <v>100</v>
      </c>
    </row>
    <row r="12" spans="1:15" s="19" customFormat="1" ht="19.899999999999999" customHeight="1" x14ac:dyDescent="0.25">
      <c r="A12" s="155" t="s">
        <v>129</v>
      </c>
      <c r="B12" s="137"/>
      <c r="C12" s="137"/>
      <c r="D12" s="138"/>
      <c r="E12" s="116">
        <v>4.0999999999999996</v>
      </c>
      <c r="F12" s="159" t="s">
        <v>10</v>
      </c>
      <c r="G12" s="160"/>
      <c r="H12" s="160"/>
      <c r="I12" s="32">
        <f>IF(TRANSP!H4+TRANSP!H5&gt;0,TRANSP!H4+TRANSP!H5,0)</f>
        <v>0</v>
      </c>
      <c r="J12" s="33" t="s">
        <v>9</v>
      </c>
      <c r="K12" s="34"/>
      <c r="L12" s="35">
        <v>110</v>
      </c>
    </row>
    <row r="13" spans="1:15" s="19" customFormat="1" ht="19.899999999999999" customHeight="1" x14ac:dyDescent="0.25">
      <c r="A13" s="154" t="s">
        <v>11</v>
      </c>
      <c r="B13" s="137"/>
      <c r="C13" s="137"/>
      <c r="D13" s="138"/>
      <c r="E13" s="109">
        <f>IF(TRANSP!H6&gt;0,SATS!B4,0)</f>
        <v>0</v>
      </c>
      <c r="F13" s="160" t="s">
        <v>10</v>
      </c>
      <c r="G13" s="160"/>
      <c r="H13" s="160"/>
      <c r="I13" s="32">
        <f>TRANSP!H6</f>
        <v>0</v>
      </c>
      <c r="J13" s="33" t="s">
        <v>9</v>
      </c>
      <c r="K13" s="34"/>
      <c r="L13" s="35">
        <v>115</v>
      </c>
    </row>
    <row r="14" spans="1:15" s="19" customFormat="1" ht="19.899999999999999" customHeight="1" x14ac:dyDescent="0.25">
      <c r="A14" s="154" t="s">
        <v>12</v>
      </c>
      <c r="B14" s="137"/>
      <c r="C14" s="137"/>
      <c r="D14" s="138"/>
      <c r="E14" s="109">
        <f>IF(TRANSP!H39&gt;0,SATS!B6,0)</f>
        <v>0</v>
      </c>
      <c r="F14" s="160" t="s">
        <v>10</v>
      </c>
      <c r="G14" s="160"/>
      <c r="H14" s="160"/>
      <c r="I14" s="32">
        <f>TRANSP!H39</f>
        <v>0</v>
      </c>
      <c r="J14" s="33" t="s">
        <v>9</v>
      </c>
      <c r="K14" s="34">
        <f>E14*I14</f>
        <v>0</v>
      </c>
      <c r="L14" s="35">
        <v>120</v>
      </c>
    </row>
    <row r="15" spans="1:15" s="19" customFormat="1" ht="19.899999999999999" customHeight="1" x14ac:dyDescent="0.25">
      <c r="A15" s="154" t="s">
        <v>123</v>
      </c>
      <c r="B15" s="137"/>
      <c r="C15" s="137"/>
      <c r="D15" s="137"/>
      <c r="E15" s="138"/>
      <c r="F15" s="110"/>
      <c r="G15" s="111"/>
      <c r="H15" s="112"/>
      <c r="I15" s="32"/>
      <c r="J15" s="33" t="s">
        <v>9</v>
      </c>
      <c r="K15" s="34">
        <f>OPPH!C15</f>
        <v>0</v>
      </c>
      <c r="L15" s="35">
        <v>134</v>
      </c>
    </row>
    <row r="16" spans="1:15" s="19" customFormat="1" ht="19.899999999999999" customHeight="1" x14ac:dyDescent="0.25">
      <c r="A16" s="154" t="s">
        <v>126</v>
      </c>
      <c r="B16" s="137"/>
      <c r="C16" s="137"/>
      <c r="D16" s="137"/>
      <c r="E16" s="138"/>
      <c r="F16" s="22" t="s">
        <v>13</v>
      </c>
      <c r="G16" s="32">
        <f>OPPH!C16</f>
        <v>0</v>
      </c>
      <c r="H16" s="22" t="s">
        <v>14</v>
      </c>
      <c r="I16" s="36" t="str">
        <f>IF(G16&gt;0,SATS!B7," ")</f>
        <v xml:space="preserve"> </v>
      </c>
      <c r="J16" s="33" t="s">
        <v>9</v>
      </c>
      <c r="K16" s="34" t="str">
        <f>IF(G16&gt;0,G16*I16," ")</f>
        <v xml:space="preserve"> </v>
      </c>
      <c r="L16" s="35">
        <v>131</v>
      </c>
    </row>
    <row r="17" spans="1:12" s="19" customFormat="1" ht="19.899999999999999" customHeight="1" x14ac:dyDescent="0.25">
      <c r="A17" s="154" t="s">
        <v>127</v>
      </c>
      <c r="B17" s="137"/>
      <c r="C17" s="137"/>
      <c r="D17" s="137"/>
      <c r="E17" s="138"/>
      <c r="F17" s="22" t="s">
        <v>13</v>
      </c>
      <c r="G17" s="32">
        <f>OPPH!C17</f>
        <v>0</v>
      </c>
      <c r="H17" s="22" t="s">
        <v>14</v>
      </c>
      <c r="I17" s="36" t="str">
        <f>IF(G17&gt;0,SATS!B8," ")</f>
        <v xml:space="preserve"> </v>
      </c>
      <c r="J17" s="33" t="s">
        <v>9</v>
      </c>
      <c r="K17" s="34" t="str">
        <f>IF(G17&gt;0,G17*I17," ")</f>
        <v xml:space="preserve"> </v>
      </c>
      <c r="L17" s="35">
        <v>132</v>
      </c>
    </row>
    <row r="18" spans="1:12" s="19" customFormat="1" ht="19.899999999999999" customHeight="1" x14ac:dyDescent="0.25">
      <c r="A18" s="102" t="s">
        <v>128</v>
      </c>
      <c r="B18" s="25"/>
      <c r="C18" s="25"/>
      <c r="D18" s="25"/>
      <c r="E18" s="26"/>
      <c r="F18" s="22" t="s">
        <v>13</v>
      </c>
      <c r="G18" s="32">
        <f>OPPH!C18</f>
        <v>0</v>
      </c>
      <c r="H18" s="22" t="s">
        <v>14</v>
      </c>
      <c r="I18" s="36" t="str">
        <f>IF(G18&gt;0,SATS!B9," ")</f>
        <v xml:space="preserve"> </v>
      </c>
      <c r="J18" s="33" t="s">
        <v>9</v>
      </c>
      <c r="K18" s="34" t="str">
        <f>IF(G18&gt;0,G18*I18," ")</f>
        <v xml:space="preserve"> </v>
      </c>
      <c r="L18" s="35">
        <v>133</v>
      </c>
    </row>
    <row r="19" spans="1:12" s="19" customFormat="1" ht="19.899999999999999" customHeight="1" x14ac:dyDescent="0.25">
      <c r="A19" s="154" t="s">
        <v>124</v>
      </c>
      <c r="B19" s="137"/>
      <c r="C19" s="137"/>
      <c r="D19" s="137"/>
      <c r="E19" s="138"/>
      <c r="F19" s="22" t="s">
        <v>13</v>
      </c>
      <c r="G19" s="32">
        <f>OPPH!C19</f>
        <v>0</v>
      </c>
      <c r="H19" s="22" t="s">
        <v>14</v>
      </c>
      <c r="I19" s="36" t="str">
        <f>IF(G19&gt;0,SATS!B10," ")</f>
        <v xml:space="preserve"> </v>
      </c>
      <c r="J19" s="33" t="s">
        <v>9</v>
      </c>
      <c r="K19" s="34"/>
      <c r="L19" s="35">
        <v>139</v>
      </c>
    </row>
    <row r="20" spans="1:12" s="19" customFormat="1" ht="19.899999999999999" customHeight="1" x14ac:dyDescent="0.25">
      <c r="A20" s="154" t="s">
        <v>125</v>
      </c>
      <c r="B20" s="137"/>
      <c r="C20" s="137"/>
      <c r="D20" s="137"/>
      <c r="E20" s="138"/>
      <c r="F20" s="22" t="s">
        <v>13</v>
      </c>
      <c r="G20" s="32">
        <f>OPPH!C20</f>
        <v>0</v>
      </c>
      <c r="H20" s="22" t="s">
        <v>14</v>
      </c>
      <c r="I20" s="36" t="str">
        <f>IF(G20&gt;0,SATS!B11," ")</f>
        <v xml:space="preserve"> </v>
      </c>
      <c r="J20" s="33" t="s">
        <v>9</v>
      </c>
      <c r="K20" s="34" t="str">
        <f>IF(G20&gt;0,G20*I20," ")</f>
        <v xml:space="preserve"> </v>
      </c>
      <c r="L20" s="35">
        <v>140</v>
      </c>
    </row>
    <row r="21" spans="1:12" s="19" customFormat="1" ht="19.899999999999999" customHeight="1" x14ac:dyDescent="0.25">
      <c r="A21" s="154" t="s">
        <v>15</v>
      </c>
      <c r="B21" s="137"/>
      <c r="C21" s="137"/>
      <c r="D21" s="137"/>
      <c r="E21" s="138"/>
      <c r="F21" s="22" t="s">
        <v>13</v>
      </c>
      <c r="G21" s="32">
        <f>OPPH!C24+OPPH!C25</f>
        <v>0</v>
      </c>
      <c r="H21" s="22" t="s">
        <v>14</v>
      </c>
      <c r="I21" s="36">
        <f>IF(G21=0,0,IF(OPPH!C24&gt;0,OPPH!C23,OPPH!C23*2/3))</f>
        <v>0</v>
      </c>
      <c r="J21" s="33" t="s">
        <v>9</v>
      </c>
      <c r="K21" s="34">
        <f>ROUND((OPPH!C23*OPPH!C24+OPPH!C25*OPPH!C23*2/3),0)</f>
        <v>0</v>
      </c>
      <c r="L21" s="35">
        <v>141</v>
      </c>
    </row>
    <row r="22" spans="1:12" s="19" customFormat="1" ht="19.899999999999999" customHeight="1" x14ac:dyDescent="0.25">
      <c r="A22" s="154" t="s">
        <v>16</v>
      </c>
      <c r="B22" s="137"/>
      <c r="C22" s="137"/>
      <c r="D22" s="137"/>
      <c r="E22" s="138"/>
      <c r="F22" s="22" t="s">
        <v>13</v>
      </c>
      <c r="G22" s="32">
        <f>OPPH!C27+OPPH!C28</f>
        <v>0</v>
      </c>
      <c r="H22" s="22" t="s">
        <v>14</v>
      </c>
      <c r="I22" s="36"/>
      <c r="J22" s="33" t="s">
        <v>9</v>
      </c>
      <c r="K22" s="37">
        <f>IF(G22=0,0,G22*I22)</f>
        <v>0</v>
      </c>
      <c r="L22" s="35">
        <v>166</v>
      </c>
    </row>
    <row r="23" spans="1:12" s="19" customFormat="1" ht="19.899999999999999" customHeight="1" x14ac:dyDescent="0.25">
      <c r="A23" s="154" t="s">
        <v>17</v>
      </c>
      <c r="B23" s="137"/>
      <c r="C23" s="137"/>
      <c r="D23" s="137"/>
      <c r="E23" s="137"/>
      <c r="F23" s="137"/>
      <c r="G23" s="137"/>
      <c r="H23" s="137"/>
      <c r="I23" s="138"/>
      <c r="J23" s="33" t="s">
        <v>9</v>
      </c>
      <c r="K23" s="34">
        <f>SUM(OPPH!C30:C32)</f>
        <v>0</v>
      </c>
      <c r="L23" s="35">
        <v>150</v>
      </c>
    </row>
    <row r="24" spans="1:12" s="19" customFormat="1" ht="19.899999999999999" customHeight="1" x14ac:dyDescent="0.25">
      <c r="A24" s="154" t="s">
        <v>18</v>
      </c>
      <c r="B24" s="137"/>
      <c r="C24" s="137"/>
      <c r="D24" s="137"/>
      <c r="E24" s="137"/>
      <c r="F24" s="137"/>
      <c r="G24" s="137"/>
      <c r="H24" s="137"/>
      <c r="I24" s="138"/>
      <c r="J24" s="33" t="s">
        <v>9</v>
      </c>
      <c r="K24" s="34">
        <f>SUM(OPPH!C34:C36)</f>
        <v>0</v>
      </c>
      <c r="L24" s="35">
        <v>155</v>
      </c>
    </row>
    <row r="25" spans="1:12" s="19" customFormat="1" ht="19.899999999999999" customHeight="1" x14ac:dyDescent="0.25">
      <c r="A25" s="154" t="s">
        <v>19</v>
      </c>
      <c r="B25" s="137"/>
      <c r="C25" s="137"/>
      <c r="D25" s="137"/>
      <c r="E25" s="137"/>
      <c r="F25" s="137"/>
      <c r="G25" s="137"/>
      <c r="H25" s="137"/>
      <c r="I25" s="138"/>
      <c r="J25" s="33" t="s">
        <v>9</v>
      </c>
      <c r="K25" s="34">
        <f>DIV!C21</f>
        <v>0</v>
      </c>
      <c r="L25" s="35">
        <v>165</v>
      </c>
    </row>
    <row r="26" spans="1:12" s="19" customFormat="1" ht="19.899999999999999" customHeight="1" x14ac:dyDescent="0.25">
      <c r="A26" s="154" t="s">
        <v>20</v>
      </c>
      <c r="B26" s="137"/>
      <c r="C26" s="137"/>
      <c r="D26" s="137"/>
      <c r="E26" s="137"/>
      <c r="F26" s="137"/>
      <c r="G26" s="137"/>
      <c r="H26" s="137"/>
      <c r="I26" s="138"/>
      <c r="J26" s="33" t="s">
        <v>9</v>
      </c>
      <c r="K26" s="34">
        <f>HON!C3</f>
        <v>0</v>
      </c>
      <c r="L26" s="35">
        <v>170</v>
      </c>
    </row>
    <row r="27" spans="1:12" s="19" customFormat="1" ht="19.899999999999999" customHeight="1" x14ac:dyDescent="0.25">
      <c r="A27" s="154" t="s">
        <v>21</v>
      </c>
      <c r="B27" s="137"/>
      <c r="C27" s="137"/>
      <c r="D27" s="137"/>
      <c r="E27" s="137"/>
      <c r="F27" s="137"/>
      <c r="G27" s="137"/>
      <c r="H27" s="137"/>
      <c r="I27" s="138"/>
      <c r="J27" s="33" t="s">
        <v>9</v>
      </c>
      <c r="K27" s="34">
        <f>HON!C4</f>
        <v>0</v>
      </c>
      <c r="L27" s="35">
        <v>175</v>
      </c>
    </row>
    <row r="28" spans="1:12" s="19" customFormat="1" ht="19.899999999999999" customHeight="1" x14ac:dyDescent="0.25">
      <c r="A28" s="155" t="s">
        <v>22</v>
      </c>
      <c r="B28" s="137"/>
      <c r="C28" s="137"/>
      <c r="D28" s="137"/>
      <c r="E28" s="138"/>
      <c r="F28" s="117" t="s">
        <v>23</v>
      </c>
      <c r="G28" s="40"/>
      <c r="H28" s="117" t="s">
        <v>14</v>
      </c>
      <c r="I28" s="41">
        <v>312</v>
      </c>
      <c r="J28" s="33" t="s">
        <v>9</v>
      </c>
      <c r="K28" s="34">
        <f>G28*I28</f>
        <v>0</v>
      </c>
      <c r="L28" s="35">
        <v>180</v>
      </c>
    </row>
    <row r="29" spans="1:12" s="19" customFormat="1" ht="19.899999999999999" customHeight="1" thickBot="1" x14ac:dyDescent="0.3">
      <c r="A29" s="156" t="s">
        <v>24</v>
      </c>
      <c r="B29" s="157"/>
      <c r="C29" s="157"/>
      <c r="D29" s="157"/>
      <c r="E29" s="157"/>
      <c r="F29" s="157"/>
      <c r="G29" s="157"/>
      <c r="H29" s="157"/>
      <c r="I29" s="158"/>
      <c r="J29" s="42" t="s">
        <v>9</v>
      </c>
      <c r="K29" s="43">
        <f>SUM(K11:K28)</f>
        <v>0</v>
      </c>
      <c r="L29" s="44"/>
    </row>
    <row r="30" spans="1:12" s="19" customFormat="1" ht="19.899999999999999" customHeight="1" thickBot="1" x14ac:dyDescent="0.3">
      <c r="K30" s="45"/>
      <c r="L30" s="46"/>
    </row>
    <row r="31" spans="1:12" s="19" customFormat="1" ht="19.899999999999999" customHeight="1" x14ac:dyDescent="0.25">
      <c r="A31" s="164" t="s">
        <v>25</v>
      </c>
      <c r="B31" s="151"/>
      <c r="C31" s="151"/>
      <c r="D31" s="151"/>
      <c r="E31" s="151"/>
      <c r="F31" s="151"/>
      <c r="G31" s="151"/>
      <c r="H31" s="153"/>
      <c r="I31" s="85">
        <f>PER!B9/100</f>
        <v>0</v>
      </c>
      <c r="J31" s="29" t="s">
        <v>9</v>
      </c>
      <c r="K31" s="30">
        <f>ROUND(I31*(K13+K27+K28),0)</f>
        <v>0</v>
      </c>
      <c r="L31" s="31">
        <v>300</v>
      </c>
    </row>
    <row r="32" spans="1:12" s="19" customFormat="1" ht="19.899999999999999" customHeight="1" x14ac:dyDescent="0.25">
      <c r="A32" s="165" t="str">
        <f>"Kontingent - "&amp;PER!B11&amp;" % av tapt arbeidsfortjeneste"</f>
        <v>Kontingent - 1,9 % av tapt arbeidsfortjeneste</v>
      </c>
      <c r="B32" s="166"/>
      <c r="C32" s="166"/>
      <c r="D32" s="166"/>
      <c r="E32" s="166"/>
      <c r="F32" s="167"/>
      <c r="G32" s="61" t="s">
        <v>142</v>
      </c>
      <c r="H32" s="25"/>
      <c r="I32" s="84"/>
      <c r="J32" s="33" t="s">
        <v>9</v>
      </c>
      <c r="K32" s="81"/>
      <c r="L32" s="82">
        <v>310</v>
      </c>
    </row>
    <row r="33" spans="1:12" s="19" customFormat="1" ht="19.899999999999999" customHeight="1" x14ac:dyDescent="0.25">
      <c r="A33" s="154" t="s">
        <v>26</v>
      </c>
      <c r="B33" s="137"/>
      <c r="C33" s="138"/>
      <c r="D33" s="47"/>
      <c r="E33" s="130"/>
      <c r="F33" s="131"/>
      <c r="G33" s="131"/>
      <c r="H33" s="131"/>
      <c r="I33" s="168"/>
      <c r="J33" s="33" t="s">
        <v>9</v>
      </c>
      <c r="K33" s="34">
        <f>IF(TRANSP!H42&gt;0,TRANSP!H42*K12,TRANSP!H43)</f>
        <v>0</v>
      </c>
      <c r="L33" s="35">
        <v>320</v>
      </c>
    </row>
    <row r="34" spans="1:12" s="19" customFormat="1" ht="19.899999999999999" customHeight="1" x14ac:dyDescent="0.25">
      <c r="A34" s="154" t="s">
        <v>27</v>
      </c>
      <c r="B34" s="137"/>
      <c r="C34" s="137"/>
      <c r="D34" s="137"/>
      <c r="E34" s="137"/>
      <c r="F34" s="137"/>
      <c r="G34" s="137"/>
      <c r="H34" s="137"/>
      <c r="I34" s="138"/>
      <c r="J34" s="33" t="s">
        <v>9</v>
      </c>
      <c r="K34" s="34">
        <f>IF(J98&gt;SUM(K17:K21),SUM(K17:K21),J98)</f>
        <v>0</v>
      </c>
      <c r="L34" s="35">
        <v>330</v>
      </c>
    </row>
    <row r="35" spans="1:12" s="19" customFormat="1" ht="19.899999999999999" customHeight="1" x14ac:dyDescent="0.25">
      <c r="A35" s="169" t="s">
        <v>28</v>
      </c>
      <c r="B35" s="170"/>
      <c r="C35" s="170"/>
      <c r="D35" s="170"/>
      <c r="E35" s="170"/>
      <c r="F35" s="170"/>
      <c r="G35" s="170"/>
      <c r="H35" s="170"/>
      <c r="I35" s="171"/>
      <c r="J35" s="33" t="s">
        <v>9</v>
      </c>
      <c r="K35" s="34">
        <f>SUM(K31:K34)</f>
        <v>0</v>
      </c>
      <c r="L35" s="49"/>
    </row>
    <row r="36" spans="1:12" s="19" customFormat="1" ht="19.899999999999999" customHeight="1" thickBot="1" x14ac:dyDescent="0.3">
      <c r="A36" s="172" t="s">
        <v>29</v>
      </c>
      <c r="B36" s="173"/>
      <c r="C36" s="173"/>
      <c r="D36" s="149">
        <f>PER!B7</f>
        <v>0</v>
      </c>
      <c r="E36" s="149"/>
      <c r="F36" s="149"/>
      <c r="G36" s="149"/>
      <c r="H36" s="149"/>
      <c r="I36" s="174"/>
      <c r="J36" s="42" t="s">
        <v>9</v>
      </c>
      <c r="K36" s="43">
        <f>K29-K35</f>
        <v>0</v>
      </c>
      <c r="L36" s="50"/>
    </row>
    <row r="37" spans="1:12" s="19" customFormat="1" ht="19.899999999999999" customHeight="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</row>
    <row r="38" spans="1:12" s="113" customFormat="1" ht="19.899999999999999" customHeight="1" x14ac:dyDescent="0.25">
      <c r="A38" s="162">
        <f ca="1">NOW()</f>
        <v>44743.517453587963</v>
      </c>
      <c r="B38" s="162"/>
      <c r="C38" s="162"/>
      <c r="D38" s="161"/>
      <c r="E38" s="161"/>
      <c r="F38" s="163"/>
      <c r="G38" s="163"/>
      <c r="H38" s="163"/>
      <c r="I38" s="163"/>
      <c r="J38" s="163"/>
      <c r="K38" s="163"/>
      <c r="L38" s="163"/>
    </row>
    <row r="39" spans="1:12" s="19" customFormat="1" ht="19.899999999999999" customHeight="1" x14ac:dyDescent="0.25">
      <c r="A39" s="107"/>
      <c r="B39" s="107"/>
      <c r="C39" s="107"/>
      <c r="D39" s="108"/>
      <c r="E39" s="108"/>
      <c r="F39" s="103"/>
      <c r="G39" s="103"/>
      <c r="H39" s="103"/>
      <c r="I39" s="103"/>
      <c r="J39" s="103"/>
      <c r="K39" s="103"/>
      <c r="L39" s="103"/>
    </row>
    <row r="40" spans="1:12" s="19" customFormat="1" ht="19.899999999999999" customHeight="1" x14ac:dyDescent="0.25">
      <c r="A40" s="179" t="s">
        <v>146</v>
      </c>
      <c r="B40" s="180"/>
      <c r="C40" s="180"/>
      <c r="D40" s="180"/>
      <c r="E40" s="180"/>
      <c r="F40" s="180"/>
      <c r="G40" s="180" t="s">
        <v>30</v>
      </c>
      <c r="H40" s="180"/>
      <c r="I40" s="180"/>
      <c r="J40" s="180"/>
      <c r="K40" s="180"/>
      <c r="L40" s="180"/>
    </row>
    <row r="41" spans="1:12" s="19" customFormat="1" ht="19.899999999999999" customHeight="1" x14ac:dyDescent="0.3">
      <c r="A41" s="181">
        <f>PER!B5</f>
        <v>0</v>
      </c>
      <c r="B41" s="181"/>
      <c r="C41" s="181"/>
      <c r="D41" s="181"/>
      <c r="E41" s="181"/>
      <c r="F41" s="181"/>
      <c r="G41" s="182"/>
      <c r="H41" s="182"/>
      <c r="I41" s="182"/>
      <c r="J41" s="182"/>
      <c r="K41" s="182"/>
      <c r="L41" s="182"/>
    </row>
    <row r="42" spans="1:12" s="19" customFormat="1" ht="19.899999999999999" customHeight="1" thickBot="1" x14ac:dyDescent="0.3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</row>
    <row r="43" spans="1:12" s="51" customFormat="1" ht="15.75" customHeight="1" x14ac:dyDescent="0.2">
      <c r="A43" s="187" t="s">
        <v>31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2" s="51" customFormat="1" ht="12.75" x14ac:dyDescent="0.2">
      <c r="A44" s="176">
        <f>TRANSP!A9</f>
        <v>0</v>
      </c>
      <c r="B44" s="177"/>
      <c r="C44" s="177"/>
      <c r="D44" s="177"/>
      <c r="E44" s="177"/>
      <c r="F44" s="177"/>
      <c r="G44" s="177"/>
      <c r="H44" s="178"/>
      <c r="I44" s="183" t="s">
        <v>10</v>
      </c>
      <c r="J44" s="184"/>
      <c r="K44" s="53">
        <f>TRANSP!H9</f>
        <v>0</v>
      </c>
    </row>
    <row r="45" spans="1:12" s="51" customFormat="1" ht="12.75" x14ac:dyDescent="0.2">
      <c r="A45" s="176">
        <f>TRANSP!A10</f>
        <v>0</v>
      </c>
      <c r="B45" s="177"/>
      <c r="C45" s="177"/>
      <c r="D45" s="177"/>
      <c r="E45" s="177"/>
      <c r="F45" s="177"/>
      <c r="G45" s="177"/>
      <c r="H45" s="178"/>
      <c r="I45" s="183" t="s">
        <v>10</v>
      </c>
      <c r="J45" s="184"/>
      <c r="K45" s="53">
        <f>TRANSP!H10</f>
        <v>0</v>
      </c>
    </row>
    <row r="46" spans="1:12" s="51" customFormat="1" ht="12.75" x14ac:dyDescent="0.2">
      <c r="A46" s="176">
        <f>TRANSP!A24</f>
        <v>0</v>
      </c>
      <c r="B46" s="177"/>
      <c r="C46" s="177"/>
      <c r="D46" s="177"/>
      <c r="E46" s="177"/>
      <c r="F46" s="177"/>
      <c r="G46" s="177"/>
      <c r="H46" s="178"/>
      <c r="I46" s="183" t="s">
        <v>10</v>
      </c>
      <c r="J46" s="184"/>
      <c r="K46" s="53">
        <f>TRANSP!H11</f>
        <v>0</v>
      </c>
    </row>
    <row r="47" spans="1:12" s="51" customFormat="1" ht="12.75" x14ac:dyDescent="0.2">
      <c r="A47" s="176">
        <f>TRANSP!A25</f>
        <v>0</v>
      </c>
      <c r="B47" s="177"/>
      <c r="C47" s="177"/>
      <c r="D47" s="177"/>
      <c r="E47" s="177"/>
      <c r="F47" s="177"/>
      <c r="G47" s="177"/>
      <c r="H47" s="178"/>
      <c r="I47" s="183" t="s">
        <v>10</v>
      </c>
      <c r="J47" s="184"/>
      <c r="K47" s="53">
        <f>TRANSP!H12</f>
        <v>0</v>
      </c>
    </row>
    <row r="48" spans="1:12" s="51" customFormat="1" ht="12.75" x14ac:dyDescent="0.2">
      <c r="A48" s="176"/>
      <c r="B48" s="177"/>
      <c r="C48" s="177"/>
      <c r="D48" s="177"/>
      <c r="E48" s="177"/>
      <c r="F48" s="177"/>
      <c r="G48" s="177"/>
      <c r="H48" s="178"/>
      <c r="I48" s="183" t="s">
        <v>10</v>
      </c>
      <c r="J48" s="184"/>
      <c r="K48" s="53">
        <f>TRANSP!H13</f>
        <v>0</v>
      </c>
    </row>
    <row r="49" spans="1:11" s="51" customFormat="1" ht="12.75" x14ac:dyDescent="0.2">
      <c r="A49" s="176"/>
      <c r="B49" s="177"/>
      <c r="C49" s="177"/>
      <c r="D49" s="177"/>
      <c r="E49" s="177"/>
      <c r="F49" s="177"/>
      <c r="G49" s="177"/>
      <c r="H49" s="178"/>
      <c r="I49" s="183" t="s">
        <v>10</v>
      </c>
      <c r="J49" s="184"/>
      <c r="K49" s="53">
        <f>TRANSP!H14</f>
        <v>0</v>
      </c>
    </row>
    <row r="50" spans="1:11" s="51" customFormat="1" ht="12.75" x14ac:dyDescent="0.2">
      <c r="A50" s="176"/>
      <c r="B50" s="177"/>
      <c r="C50" s="177"/>
      <c r="D50" s="177"/>
      <c r="E50" s="177"/>
      <c r="F50" s="177"/>
      <c r="G50" s="177"/>
      <c r="H50" s="178"/>
      <c r="I50" s="183" t="s">
        <v>10</v>
      </c>
      <c r="J50" s="184"/>
      <c r="K50" s="53">
        <f>TRANSP!H15</f>
        <v>0</v>
      </c>
    </row>
    <row r="51" spans="1:11" s="51" customFormat="1" ht="12.75" x14ac:dyDescent="0.2">
      <c r="A51" s="176"/>
      <c r="B51" s="177"/>
      <c r="C51" s="177"/>
      <c r="D51" s="177"/>
      <c r="E51" s="177"/>
      <c r="F51" s="177"/>
      <c r="G51" s="177"/>
      <c r="H51" s="178"/>
      <c r="I51" s="183" t="s">
        <v>10</v>
      </c>
      <c r="J51" s="184"/>
      <c r="K51" s="53">
        <f>TRANSP!H16</f>
        <v>0</v>
      </c>
    </row>
    <row r="52" spans="1:11" s="51" customFormat="1" ht="12.75" x14ac:dyDescent="0.2">
      <c r="A52" s="176"/>
      <c r="B52" s="177"/>
      <c r="C52" s="177"/>
      <c r="D52" s="177"/>
      <c r="E52" s="177"/>
      <c r="F52" s="177"/>
      <c r="G52" s="177"/>
      <c r="H52" s="178"/>
      <c r="I52" s="183" t="s">
        <v>10</v>
      </c>
      <c r="J52" s="184"/>
      <c r="K52" s="53">
        <f>TRANSP!H17</f>
        <v>0</v>
      </c>
    </row>
    <row r="53" spans="1:11" s="51" customFormat="1" ht="12.75" x14ac:dyDescent="0.2">
      <c r="A53" s="176"/>
      <c r="B53" s="177"/>
      <c r="C53" s="177"/>
      <c r="D53" s="177"/>
      <c r="E53" s="177"/>
      <c r="F53" s="177"/>
      <c r="G53" s="177"/>
      <c r="H53" s="178"/>
      <c r="I53" s="183" t="s">
        <v>10</v>
      </c>
      <c r="J53" s="184"/>
      <c r="K53" s="53">
        <f>TRANSP!H18</f>
        <v>0</v>
      </c>
    </row>
    <row r="54" spans="1:11" s="51" customFormat="1" ht="12.75" x14ac:dyDescent="0.2">
      <c r="A54" s="176"/>
      <c r="B54" s="177"/>
      <c r="C54" s="177"/>
      <c r="D54" s="177"/>
      <c r="E54" s="177"/>
      <c r="F54" s="177"/>
      <c r="G54" s="177"/>
      <c r="H54" s="178"/>
      <c r="I54" s="183" t="s">
        <v>10</v>
      </c>
      <c r="J54" s="184"/>
      <c r="K54" s="53">
        <f>TRANSP!H19</f>
        <v>0</v>
      </c>
    </row>
    <row r="55" spans="1:11" s="51" customFormat="1" ht="12.75" x14ac:dyDescent="0.2">
      <c r="A55" s="176"/>
      <c r="B55" s="177"/>
      <c r="C55" s="177"/>
      <c r="D55" s="177"/>
      <c r="E55" s="177"/>
      <c r="F55" s="177"/>
      <c r="G55" s="177"/>
      <c r="H55" s="178"/>
      <c r="I55" s="183" t="s">
        <v>10</v>
      </c>
      <c r="J55" s="184"/>
      <c r="K55" s="53">
        <f>TRANSP!H20</f>
        <v>0</v>
      </c>
    </row>
    <row r="56" spans="1:11" s="51" customFormat="1" ht="12.75" x14ac:dyDescent="0.2">
      <c r="A56" s="176"/>
      <c r="B56" s="177"/>
      <c r="C56" s="177"/>
      <c r="D56" s="177"/>
      <c r="E56" s="177"/>
      <c r="F56" s="177"/>
      <c r="G56" s="177"/>
      <c r="H56" s="178"/>
      <c r="I56" s="183" t="s">
        <v>10</v>
      </c>
      <c r="J56" s="184"/>
      <c r="K56" s="53">
        <f>TRANSP!H21</f>
        <v>0</v>
      </c>
    </row>
    <row r="57" spans="1:11" s="51" customFormat="1" ht="12.75" x14ac:dyDescent="0.2">
      <c r="A57" s="176"/>
      <c r="B57" s="177"/>
      <c r="C57" s="177"/>
      <c r="D57" s="177"/>
      <c r="E57" s="177"/>
      <c r="F57" s="177"/>
      <c r="G57" s="177"/>
      <c r="H57" s="178"/>
      <c r="I57" s="183" t="s">
        <v>10</v>
      </c>
      <c r="J57" s="184"/>
      <c r="K57" s="53">
        <f>TRANSP!H22</f>
        <v>0</v>
      </c>
    </row>
    <row r="58" spans="1:11" s="51" customFormat="1" ht="12.75" x14ac:dyDescent="0.2">
      <c r="A58" s="176"/>
      <c r="B58" s="177"/>
      <c r="C58" s="177"/>
      <c r="D58" s="177"/>
      <c r="E58" s="177"/>
      <c r="F58" s="177"/>
      <c r="G58" s="177"/>
      <c r="H58" s="178"/>
      <c r="I58" s="183" t="s">
        <v>10</v>
      </c>
      <c r="J58" s="184"/>
      <c r="K58" s="53">
        <f>TRANSP!H23</f>
        <v>0</v>
      </c>
    </row>
    <row r="59" spans="1:11" s="51" customFormat="1" ht="12.75" x14ac:dyDescent="0.2">
      <c r="A59" s="176"/>
      <c r="B59" s="177"/>
      <c r="C59" s="177"/>
      <c r="D59" s="177"/>
      <c r="E59" s="177"/>
      <c r="F59" s="177"/>
      <c r="G59" s="177"/>
      <c r="H59" s="178"/>
      <c r="I59" s="183" t="s">
        <v>10</v>
      </c>
      <c r="J59" s="184"/>
      <c r="K59" s="53">
        <f>TRANSP!H24</f>
        <v>0</v>
      </c>
    </row>
    <row r="60" spans="1:11" s="51" customFormat="1" ht="12.75" x14ac:dyDescent="0.2">
      <c r="A60" s="176"/>
      <c r="B60" s="177"/>
      <c r="C60" s="177"/>
      <c r="D60" s="177"/>
      <c r="E60" s="177"/>
      <c r="F60" s="177"/>
      <c r="G60" s="177"/>
      <c r="H60" s="178"/>
      <c r="I60" s="183" t="s">
        <v>10</v>
      </c>
      <c r="J60" s="184"/>
      <c r="K60" s="53">
        <f>TRANSP!H25</f>
        <v>0</v>
      </c>
    </row>
    <row r="61" spans="1:11" s="51" customFormat="1" ht="12.75" x14ac:dyDescent="0.2">
      <c r="A61" s="176">
        <f>TRANSP!A26</f>
        <v>0</v>
      </c>
      <c r="B61" s="177"/>
      <c r="C61" s="177"/>
      <c r="D61" s="177"/>
      <c r="E61" s="177"/>
      <c r="F61" s="177"/>
      <c r="G61" s="177"/>
      <c r="H61" s="178"/>
      <c r="I61" s="183" t="s">
        <v>10</v>
      </c>
      <c r="J61" s="184"/>
      <c r="K61" s="53">
        <f>TRANSP!H26</f>
        <v>0</v>
      </c>
    </row>
    <row r="62" spans="1:11" s="51" customFormat="1" ht="12.75" x14ac:dyDescent="0.2">
      <c r="A62" s="176">
        <f>TRANSP!A27</f>
        <v>0</v>
      </c>
      <c r="B62" s="177"/>
      <c r="C62" s="177"/>
      <c r="D62" s="177"/>
      <c r="E62" s="177"/>
      <c r="F62" s="177"/>
      <c r="G62" s="177"/>
      <c r="H62" s="178"/>
      <c r="I62" s="183" t="s">
        <v>10</v>
      </c>
      <c r="J62" s="184"/>
      <c r="K62" s="53">
        <f>TRANSP!H27</f>
        <v>0</v>
      </c>
    </row>
    <row r="63" spans="1:11" s="51" customFormat="1" ht="12.75" x14ac:dyDescent="0.2">
      <c r="A63" s="176">
        <f>TRANSP!A28</f>
        <v>0</v>
      </c>
      <c r="B63" s="177"/>
      <c r="C63" s="177"/>
      <c r="D63" s="177"/>
      <c r="E63" s="177"/>
      <c r="F63" s="177"/>
      <c r="G63" s="177"/>
      <c r="H63" s="178"/>
      <c r="I63" s="183" t="s">
        <v>10</v>
      </c>
      <c r="J63" s="184"/>
      <c r="K63" s="53">
        <f>TRANSP!H28</f>
        <v>0</v>
      </c>
    </row>
    <row r="64" spans="1:11" s="51" customFormat="1" ht="12.75" x14ac:dyDescent="0.2">
      <c r="A64" s="176">
        <f>TRANSP!A29</f>
        <v>0</v>
      </c>
      <c r="B64" s="177"/>
      <c r="C64" s="177"/>
      <c r="D64" s="177"/>
      <c r="E64" s="177"/>
      <c r="F64" s="177"/>
      <c r="G64" s="177"/>
      <c r="H64" s="178"/>
      <c r="I64" s="183" t="s">
        <v>10</v>
      </c>
      <c r="J64" s="184"/>
      <c r="K64" s="53">
        <f>TRANSP!H29</f>
        <v>0</v>
      </c>
    </row>
    <row r="65" spans="1:11" s="51" customFormat="1" ht="16.5" customHeight="1" thickBot="1" x14ac:dyDescent="0.25">
      <c r="A65" s="195" t="str">
        <f>TRANSP!A30</f>
        <v>Sum</v>
      </c>
      <c r="B65" s="196"/>
      <c r="C65" s="196"/>
      <c r="D65" s="196"/>
      <c r="E65" s="196"/>
      <c r="F65" s="196"/>
      <c r="G65" s="196"/>
      <c r="H65" s="197"/>
      <c r="I65" s="185"/>
      <c r="J65" s="186"/>
      <c r="K65" s="55">
        <f>SUM(K44:K64)</f>
        <v>0</v>
      </c>
    </row>
    <row r="66" spans="1:11" s="51" customFormat="1" ht="13.5" customHeight="1" thickBot="1" x14ac:dyDescent="0.25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94"/>
    </row>
    <row r="67" spans="1:11" s="51" customFormat="1" ht="15.75" customHeight="1" x14ac:dyDescent="0.2">
      <c r="A67" s="190" t="s">
        <v>32</v>
      </c>
      <c r="B67" s="191"/>
      <c r="C67" s="191"/>
      <c r="D67" s="191"/>
      <c r="E67" s="191"/>
      <c r="F67" s="191"/>
      <c r="G67" s="191"/>
      <c r="H67" s="192"/>
      <c r="I67" s="193"/>
      <c r="J67" s="193"/>
      <c r="K67" s="193"/>
    </row>
    <row r="68" spans="1:11" s="51" customFormat="1" ht="12.75" x14ac:dyDescent="0.2">
      <c r="A68" s="231">
        <f>TRANSP!A35</f>
        <v>0</v>
      </c>
      <c r="B68" s="203"/>
      <c r="C68" s="201">
        <f>TRANSP!C35</f>
        <v>0</v>
      </c>
      <c r="D68" s="202"/>
      <c r="E68" s="202"/>
      <c r="F68" s="203"/>
      <c r="G68" s="52" t="s">
        <v>10</v>
      </c>
      <c r="H68" s="88">
        <f>TRANSP!H35</f>
        <v>0</v>
      </c>
      <c r="I68" s="193"/>
      <c r="J68" s="193"/>
      <c r="K68" s="193"/>
    </row>
    <row r="69" spans="1:11" s="51" customFormat="1" ht="12.75" x14ac:dyDescent="0.2">
      <c r="A69" s="231">
        <f>TRANSP!A36</f>
        <v>0</v>
      </c>
      <c r="B69" s="203"/>
      <c r="C69" s="201">
        <f>TRANSP!C36</f>
        <v>0</v>
      </c>
      <c r="D69" s="202"/>
      <c r="E69" s="202"/>
      <c r="F69" s="203"/>
      <c r="G69" s="52" t="s">
        <v>10</v>
      </c>
      <c r="H69" s="88">
        <f>TRANSP!H36</f>
        <v>0</v>
      </c>
      <c r="I69" s="193"/>
      <c r="J69" s="193"/>
      <c r="K69" s="193"/>
    </row>
    <row r="70" spans="1:11" s="51" customFormat="1" ht="12.75" x14ac:dyDescent="0.2">
      <c r="A70" s="231">
        <f>TRANSP!A37</f>
        <v>0</v>
      </c>
      <c r="B70" s="203"/>
      <c r="C70" s="201">
        <f>TRANSP!C37</f>
        <v>0</v>
      </c>
      <c r="D70" s="202"/>
      <c r="E70" s="202"/>
      <c r="F70" s="203"/>
      <c r="G70" s="52" t="s">
        <v>10</v>
      </c>
      <c r="H70" s="88">
        <f>TRANSP!H37</f>
        <v>0</v>
      </c>
      <c r="I70" s="193"/>
      <c r="J70" s="193"/>
      <c r="K70" s="193"/>
    </row>
    <row r="71" spans="1:11" s="51" customFormat="1" ht="12.75" x14ac:dyDescent="0.2">
      <c r="A71" s="231">
        <f>TRANSP!A38</f>
        <v>0</v>
      </c>
      <c r="B71" s="203"/>
      <c r="C71" s="201">
        <f>TRANSP!C38</f>
        <v>0</v>
      </c>
      <c r="D71" s="202"/>
      <c r="E71" s="202"/>
      <c r="F71" s="203"/>
      <c r="G71" s="52" t="s">
        <v>10</v>
      </c>
      <c r="H71" s="88">
        <f>TRANSP!H38</f>
        <v>0</v>
      </c>
      <c r="I71" s="193"/>
      <c r="J71" s="193"/>
      <c r="K71" s="193"/>
    </row>
    <row r="72" spans="1:11" s="51" customFormat="1" ht="16.5" customHeight="1" thickBot="1" x14ac:dyDescent="0.25">
      <c r="A72" s="198" t="s">
        <v>33</v>
      </c>
      <c r="B72" s="199"/>
      <c r="C72" s="199"/>
      <c r="D72" s="199"/>
      <c r="E72" s="199"/>
      <c r="F72" s="200"/>
      <c r="G72" s="54" t="s">
        <v>10</v>
      </c>
      <c r="H72" s="89">
        <f>SUM(H68:H71)</f>
        <v>0</v>
      </c>
      <c r="I72" s="193"/>
      <c r="J72" s="193"/>
      <c r="K72" s="193"/>
    </row>
    <row r="73" spans="1:11" s="51" customFormat="1" ht="13.5" customHeight="1" thickBot="1" x14ac:dyDescent="0.25">
      <c r="A73" s="205"/>
      <c r="B73" s="205"/>
      <c r="C73" s="205"/>
      <c r="D73" s="205"/>
      <c r="E73" s="205"/>
      <c r="F73" s="205"/>
      <c r="G73" s="205"/>
      <c r="H73" s="205"/>
      <c r="I73" s="193"/>
      <c r="J73" s="193"/>
      <c r="K73" s="193"/>
    </row>
    <row r="74" spans="1:11" s="51" customFormat="1" ht="15.75" customHeight="1" x14ac:dyDescent="0.2">
      <c r="A74" s="207" t="s">
        <v>34</v>
      </c>
      <c r="B74" s="208"/>
      <c r="C74" s="208"/>
      <c r="D74" s="208"/>
      <c r="E74" s="208"/>
      <c r="F74" s="208"/>
      <c r="G74" s="208"/>
      <c r="H74" s="209"/>
      <c r="I74" s="193"/>
      <c r="J74" s="193"/>
      <c r="K74" s="193"/>
    </row>
    <row r="75" spans="1:11" s="51" customFormat="1" ht="12.75" x14ac:dyDescent="0.2">
      <c r="A75" s="206" t="s">
        <v>143</v>
      </c>
      <c r="B75" s="177"/>
      <c r="C75" s="177"/>
      <c r="D75" s="177"/>
      <c r="E75" s="177"/>
      <c r="F75" s="178"/>
      <c r="G75" s="93" t="s">
        <v>35</v>
      </c>
      <c r="H75" s="56"/>
      <c r="I75" s="193"/>
      <c r="J75" s="193"/>
      <c r="K75" s="193"/>
    </row>
    <row r="76" spans="1:11" s="51" customFormat="1" ht="12.75" x14ac:dyDescent="0.2">
      <c r="A76" s="206">
        <f>DIV!A5</f>
        <v>0</v>
      </c>
      <c r="B76" s="177"/>
      <c r="C76" s="177"/>
      <c r="D76" s="177"/>
      <c r="E76" s="177"/>
      <c r="F76" s="178"/>
      <c r="G76" s="93" t="s">
        <v>35</v>
      </c>
      <c r="H76" s="56">
        <f>DIV!C5</f>
        <v>0</v>
      </c>
      <c r="I76" s="193"/>
      <c r="J76" s="193"/>
      <c r="K76" s="193"/>
    </row>
    <row r="77" spans="1:11" s="51" customFormat="1" ht="12.75" x14ac:dyDescent="0.2">
      <c r="A77" s="206">
        <f>DIV!A6</f>
        <v>0</v>
      </c>
      <c r="B77" s="177"/>
      <c r="C77" s="177"/>
      <c r="D77" s="177"/>
      <c r="E77" s="177"/>
      <c r="F77" s="178"/>
      <c r="G77" s="93" t="s">
        <v>35</v>
      </c>
      <c r="H77" s="56">
        <f>DIV!C6</f>
        <v>0</v>
      </c>
      <c r="I77" s="193"/>
      <c r="J77" s="193"/>
      <c r="K77" s="193"/>
    </row>
    <row r="78" spans="1:11" s="51" customFormat="1" ht="12.75" x14ac:dyDescent="0.2">
      <c r="A78" s="206">
        <f>DIV!A10</f>
        <v>0</v>
      </c>
      <c r="B78" s="177"/>
      <c r="C78" s="177"/>
      <c r="D78" s="177"/>
      <c r="E78" s="177"/>
      <c r="F78" s="178"/>
      <c r="G78" s="93" t="s">
        <v>35</v>
      </c>
      <c r="H78" s="56">
        <f>DIV!C10</f>
        <v>0</v>
      </c>
      <c r="I78" s="193"/>
      <c r="J78" s="193"/>
      <c r="K78" s="193"/>
    </row>
    <row r="79" spans="1:11" s="51" customFormat="1" ht="12.75" x14ac:dyDescent="0.2">
      <c r="A79" s="206">
        <f>DIV!A11</f>
        <v>0</v>
      </c>
      <c r="B79" s="177"/>
      <c r="C79" s="177"/>
      <c r="D79" s="177"/>
      <c r="E79" s="177"/>
      <c r="F79" s="178"/>
      <c r="G79" s="93" t="s">
        <v>35</v>
      </c>
      <c r="H79" s="56">
        <f>DIV!C11</f>
        <v>0</v>
      </c>
      <c r="I79" s="193"/>
      <c r="J79" s="193"/>
      <c r="K79" s="193"/>
    </row>
    <row r="80" spans="1:11" s="51" customFormat="1" ht="12.75" x14ac:dyDescent="0.2">
      <c r="A80" s="206">
        <f>DIV!A12</f>
        <v>0</v>
      </c>
      <c r="B80" s="177"/>
      <c r="C80" s="177"/>
      <c r="D80" s="177"/>
      <c r="E80" s="177"/>
      <c r="F80" s="178"/>
      <c r="G80" s="93" t="s">
        <v>35</v>
      </c>
      <c r="H80" s="56">
        <f>DIV!C12</f>
        <v>0</v>
      </c>
      <c r="I80" s="193"/>
      <c r="J80" s="193"/>
      <c r="K80" s="193"/>
    </row>
    <row r="81" spans="1:11" s="90" customFormat="1" ht="16.5" customHeight="1" thickBot="1" x14ac:dyDescent="0.25">
      <c r="A81" s="204" t="s">
        <v>33</v>
      </c>
      <c r="B81" s="196"/>
      <c r="C81" s="196"/>
      <c r="D81" s="196"/>
      <c r="E81" s="196"/>
      <c r="F81" s="197"/>
      <c r="G81" s="94" t="s">
        <v>35</v>
      </c>
      <c r="H81" s="92">
        <f>SUM(H75:H80)</f>
        <v>0</v>
      </c>
      <c r="I81" s="193"/>
      <c r="J81" s="193"/>
      <c r="K81" s="193"/>
    </row>
    <row r="82" spans="1:11" s="51" customFormat="1" ht="13.5" customHeight="1" thickBot="1" x14ac:dyDescent="0.25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</row>
    <row r="83" spans="1:11" s="51" customFormat="1" ht="15.75" customHeight="1" x14ac:dyDescent="0.2">
      <c r="A83" s="236" t="s">
        <v>36</v>
      </c>
      <c r="B83" s="237"/>
      <c r="C83" s="237"/>
      <c r="D83" s="237"/>
      <c r="E83" s="237"/>
      <c r="F83" s="237"/>
      <c r="G83" s="237"/>
      <c r="H83" s="238"/>
      <c r="I83" s="210"/>
      <c r="J83" s="193"/>
      <c r="K83" s="193"/>
    </row>
    <row r="84" spans="1:11" s="51" customFormat="1" ht="12.75" x14ac:dyDescent="0.2">
      <c r="A84" s="206" t="e">
        <f>DIV!#REF!</f>
        <v>#REF!</v>
      </c>
      <c r="B84" s="177"/>
      <c r="C84" s="177"/>
      <c r="D84" s="177"/>
      <c r="E84" s="177"/>
      <c r="F84" s="178"/>
      <c r="G84" s="93" t="s">
        <v>35</v>
      </c>
      <c r="H84" s="56">
        <f>DIV!C16</f>
        <v>0</v>
      </c>
      <c r="I84" s="210"/>
      <c r="J84" s="193"/>
      <c r="K84" s="193"/>
    </row>
    <row r="85" spans="1:11" s="51" customFormat="1" ht="12.75" x14ac:dyDescent="0.2">
      <c r="A85" s="206">
        <f>DIV!A17</f>
        <v>0</v>
      </c>
      <c r="B85" s="177"/>
      <c r="C85" s="177"/>
      <c r="D85" s="177"/>
      <c r="E85" s="177"/>
      <c r="F85" s="178"/>
      <c r="G85" s="93" t="s">
        <v>35</v>
      </c>
      <c r="H85" s="56">
        <f>DIV!C17</f>
        <v>0</v>
      </c>
      <c r="I85" s="210"/>
      <c r="J85" s="193"/>
      <c r="K85" s="193"/>
    </row>
    <row r="86" spans="1:11" s="51" customFormat="1" ht="12.75" x14ac:dyDescent="0.2">
      <c r="A86" s="206">
        <f>DIV!A20</f>
        <v>0</v>
      </c>
      <c r="B86" s="177"/>
      <c r="C86" s="177"/>
      <c r="D86" s="177"/>
      <c r="E86" s="177"/>
      <c r="F86" s="178"/>
      <c r="G86" s="93" t="s">
        <v>35</v>
      </c>
      <c r="H86" s="56">
        <f>DIV!C20</f>
        <v>0</v>
      </c>
      <c r="I86" s="210"/>
      <c r="J86" s="193"/>
      <c r="K86" s="193"/>
    </row>
    <row r="87" spans="1:11" s="90" customFormat="1" ht="16.5" customHeight="1" thickBot="1" x14ac:dyDescent="0.25">
      <c r="A87" s="204" t="s">
        <v>33</v>
      </c>
      <c r="B87" s="196"/>
      <c r="C87" s="196"/>
      <c r="D87" s="196"/>
      <c r="E87" s="196"/>
      <c r="F87" s="197"/>
      <c r="G87" s="94" t="s">
        <v>35</v>
      </c>
      <c r="H87" s="92">
        <f>SUM(H84:H86)</f>
        <v>0</v>
      </c>
      <c r="I87" s="210"/>
      <c r="J87" s="193"/>
      <c r="K87" s="193"/>
    </row>
    <row r="88" spans="1:11" s="51" customFormat="1" ht="13.5" customHeight="1" thickBot="1" x14ac:dyDescent="0.25">
      <c r="A88" s="232"/>
      <c r="B88" s="232"/>
      <c r="C88" s="232"/>
      <c r="D88" s="232"/>
      <c r="E88" s="232"/>
      <c r="F88" s="232"/>
      <c r="G88" s="232"/>
      <c r="H88" s="232"/>
      <c r="I88" s="232"/>
      <c r="J88" s="232"/>
      <c r="K88" s="232"/>
    </row>
    <row r="89" spans="1:11" s="90" customFormat="1" ht="15.75" customHeight="1" x14ac:dyDescent="0.2">
      <c r="A89" s="233" t="s">
        <v>37</v>
      </c>
      <c r="B89" s="234"/>
      <c r="C89" s="234"/>
      <c r="D89" s="234"/>
      <c r="E89" s="234"/>
      <c r="F89" s="234"/>
      <c r="G89" s="234"/>
      <c r="H89" s="234"/>
      <c r="I89" s="234"/>
      <c r="J89" s="234"/>
      <c r="K89" s="235"/>
    </row>
    <row r="90" spans="1:11" s="90" customFormat="1" ht="15.75" customHeight="1" x14ac:dyDescent="0.2">
      <c r="A90" s="228"/>
      <c r="B90" s="229"/>
      <c r="C90" s="229"/>
      <c r="D90" s="229"/>
      <c r="E90" s="229"/>
      <c r="F90" s="229"/>
      <c r="G90" s="230"/>
      <c r="H90" s="91" t="s">
        <v>38</v>
      </c>
      <c r="I90" s="91" t="s">
        <v>39</v>
      </c>
      <c r="J90" s="226" t="s">
        <v>33</v>
      </c>
      <c r="K90" s="227"/>
    </row>
    <row r="91" spans="1:11" s="51" customFormat="1" ht="15.75" customHeight="1" x14ac:dyDescent="0.2">
      <c r="A91" s="219"/>
      <c r="B91" s="220"/>
      <c r="C91" s="221"/>
      <c r="D91" s="213">
        <f>IF(H91&gt;0,"Frokost",0)</f>
        <v>0</v>
      </c>
      <c r="E91" s="214"/>
      <c r="F91" s="214"/>
      <c r="G91" s="215"/>
      <c r="H91" s="57">
        <f>OPPH!C39</f>
        <v>0</v>
      </c>
      <c r="I91" s="58">
        <f>IF(H91&gt;0,SATS!B14,0)</f>
        <v>0</v>
      </c>
      <c r="J91" s="224">
        <f t="shared" ref="J91:J97" si="0">H91*I91</f>
        <v>0</v>
      </c>
      <c r="K91" s="225"/>
    </row>
    <row r="92" spans="1:11" s="51" customFormat="1" ht="15.75" customHeight="1" x14ac:dyDescent="0.2">
      <c r="A92" s="210" t="s">
        <v>40</v>
      </c>
      <c r="B92" s="222"/>
      <c r="C92" s="223"/>
      <c r="D92" s="213">
        <f>IF(H92&gt;0,"Lunsj",0)</f>
        <v>0</v>
      </c>
      <c r="E92" s="214"/>
      <c r="F92" s="214"/>
      <c r="G92" s="215"/>
      <c r="H92" s="57">
        <f>OPPH!C40</f>
        <v>0</v>
      </c>
      <c r="I92" s="58">
        <f>IF(H92&gt;0,SATS!B16,0)</f>
        <v>0</v>
      </c>
      <c r="J92" s="224">
        <f t="shared" si="0"/>
        <v>0</v>
      </c>
      <c r="K92" s="225"/>
    </row>
    <row r="93" spans="1:11" s="51" customFormat="1" ht="15.75" customHeight="1" x14ac:dyDescent="0.2">
      <c r="A93" s="210"/>
      <c r="B93" s="222"/>
      <c r="C93" s="223"/>
      <c r="D93" s="213">
        <f>IF(H93&gt;0,"Middag",0)</f>
        <v>0</v>
      </c>
      <c r="E93" s="214"/>
      <c r="F93" s="214"/>
      <c r="G93" s="215"/>
      <c r="H93" s="57">
        <f>OPPH!C41</f>
        <v>0</v>
      </c>
      <c r="I93" s="58">
        <f>IF(H93&gt;0,SATS!B17,0)</f>
        <v>0</v>
      </c>
      <c r="J93" s="224">
        <f t="shared" si="0"/>
        <v>0</v>
      </c>
      <c r="K93" s="225"/>
    </row>
    <row r="94" spans="1:11" s="51" customFormat="1" ht="15.75" customHeight="1" x14ac:dyDescent="0.2">
      <c r="A94" s="216"/>
      <c r="B94" s="217"/>
      <c r="C94" s="218"/>
      <c r="D94" s="213">
        <f>IF(H94&gt;0,"Enkel servering - HK &amp; DK",0)</f>
        <v>0</v>
      </c>
      <c r="E94" s="214"/>
      <c r="F94" s="214"/>
      <c r="G94" s="215"/>
      <c r="H94" s="57">
        <f>OPPH!C42</f>
        <v>0</v>
      </c>
      <c r="I94" s="58">
        <f>IF(H94&gt;0,SATS!#REF!,0)</f>
        <v>0</v>
      </c>
      <c r="J94" s="224">
        <f t="shared" si="0"/>
        <v>0</v>
      </c>
      <c r="K94" s="225"/>
    </row>
    <row r="95" spans="1:11" s="51" customFormat="1" ht="15.75" customHeight="1" x14ac:dyDescent="0.2">
      <c r="A95" s="219"/>
      <c r="B95" s="220"/>
      <c r="C95" s="221"/>
      <c r="D95" s="213">
        <f>IF(H95&gt;0,"Frokost",0)</f>
        <v>0</v>
      </c>
      <c r="E95" s="214"/>
      <c r="F95" s="214"/>
      <c r="G95" s="215"/>
      <c r="H95" s="57">
        <f>OPPH!C44</f>
        <v>0</v>
      </c>
      <c r="I95" s="58">
        <f>IF(H95&gt;0,MIN(SATS!$B$15,SATS!$B$20*OPPH!C23),0)</f>
        <v>0</v>
      </c>
      <c r="J95" s="224">
        <f t="shared" si="0"/>
        <v>0</v>
      </c>
      <c r="K95" s="225"/>
    </row>
    <row r="96" spans="1:11" s="51" customFormat="1" ht="15.75" customHeight="1" x14ac:dyDescent="0.2">
      <c r="A96" s="210" t="s">
        <v>79</v>
      </c>
      <c r="B96" s="222"/>
      <c r="C96" s="223"/>
      <c r="D96" s="213">
        <f>IF(H96&gt;0,"Lunsj",0)</f>
        <v>0</v>
      </c>
      <c r="E96" s="214"/>
      <c r="F96" s="214"/>
      <c r="G96" s="215"/>
      <c r="H96" s="57">
        <f>OPPH!C45</f>
        <v>0</v>
      </c>
      <c r="I96" s="58">
        <f>IF(H96&gt;0,SATS!$B$21*OPPH!C23,0)</f>
        <v>0</v>
      </c>
      <c r="J96" s="224">
        <f t="shared" si="0"/>
        <v>0</v>
      </c>
      <c r="K96" s="225"/>
    </row>
    <row r="97" spans="1:13" s="51" customFormat="1" ht="15.75" customHeight="1" x14ac:dyDescent="0.2">
      <c r="A97" s="216"/>
      <c r="B97" s="217"/>
      <c r="C97" s="218"/>
      <c r="D97" s="213">
        <f>IF(H97&gt;0,"Middag",0)</f>
        <v>0</v>
      </c>
      <c r="E97" s="214"/>
      <c r="F97" s="214"/>
      <c r="G97" s="215"/>
      <c r="H97" s="57">
        <f>OPPH!C46</f>
        <v>0</v>
      </c>
      <c r="I97" s="58">
        <f>IF(H97&gt;0,SATS!$B$22*OPPH!C23,0)</f>
        <v>0</v>
      </c>
      <c r="J97" s="224">
        <f t="shared" si="0"/>
        <v>0</v>
      </c>
      <c r="K97" s="225"/>
    </row>
    <row r="98" spans="1:13" s="90" customFormat="1" ht="16.5" customHeight="1" thickBot="1" x14ac:dyDescent="0.25">
      <c r="A98" s="204" t="s">
        <v>41</v>
      </c>
      <c r="B98" s="196"/>
      <c r="C98" s="196"/>
      <c r="D98" s="196"/>
      <c r="E98" s="196"/>
      <c r="F98" s="196"/>
      <c r="G98" s="196"/>
      <c r="H98" s="196"/>
      <c r="I98" s="197"/>
      <c r="J98" s="211">
        <f>SUM(J91:K97)</f>
        <v>0</v>
      </c>
      <c r="K98" s="212"/>
    </row>
    <row r="99" spans="1:13" x14ac:dyDescent="0.25">
      <c r="A99" s="86"/>
      <c r="B99" s="86"/>
      <c r="C99" s="86"/>
      <c r="D99" s="86"/>
      <c r="E99" s="86"/>
      <c r="F99" s="86"/>
      <c r="G99" s="86"/>
      <c r="H99" s="87"/>
      <c r="I99" s="86"/>
      <c r="J99" s="86"/>
      <c r="K99" s="86"/>
      <c r="L99" s="86"/>
      <c r="M99" s="86"/>
    </row>
    <row r="100" spans="1:13" x14ac:dyDescent="0.25">
      <c r="A100" s="86"/>
      <c r="B100" s="86"/>
      <c r="C100" s="86"/>
      <c r="D100" s="86"/>
      <c r="E100" s="86"/>
      <c r="F100" s="86"/>
      <c r="G100" s="86"/>
      <c r="H100" s="87"/>
      <c r="I100" s="86"/>
      <c r="J100" s="86"/>
      <c r="K100" s="86"/>
      <c r="L100" s="86"/>
      <c r="M100" s="86"/>
    </row>
    <row r="101" spans="1:13" x14ac:dyDescent="0.25">
      <c r="A101" s="86"/>
      <c r="B101" s="86"/>
      <c r="C101" s="86"/>
      <c r="D101" s="86"/>
      <c r="E101" s="86"/>
      <c r="F101" s="86"/>
      <c r="G101" s="86"/>
      <c r="H101" s="87"/>
      <c r="I101" s="86"/>
      <c r="J101" s="86"/>
      <c r="K101" s="86"/>
      <c r="L101" s="86"/>
      <c r="M101" s="86"/>
    </row>
    <row r="102" spans="1:13" x14ac:dyDescent="0.25">
      <c r="A102" s="86"/>
      <c r="B102" s="86"/>
      <c r="C102" s="86"/>
      <c r="D102" s="86"/>
      <c r="E102" s="86"/>
      <c r="F102" s="86"/>
      <c r="G102" s="86"/>
      <c r="H102" s="87"/>
      <c r="I102" s="86"/>
      <c r="J102" s="86"/>
      <c r="K102" s="86"/>
      <c r="L102" s="86"/>
      <c r="M102" s="86"/>
    </row>
    <row r="103" spans="1:13" x14ac:dyDescent="0.25">
      <c r="A103" s="86"/>
      <c r="B103" s="86"/>
      <c r="C103" s="86"/>
      <c r="D103" s="86"/>
      <c r="E103" s="86"/>
      <c r="F103" s="86"/>
      <c r="G103" s="86"/>
      <c r="H103" s="87"/>
      <c r="I103" s="86"/>
      <c r="J103" s="86"/>
      <c r="K103" s="86"/>
      <c r="L103" s="86"/>
      <c r="M103" s="86"/>
    </row>
    <row r="104" spans="1:13" x14ac:dyDescent="0.25">
      <c r="A104" s="86"/>
      <c r="B104" s="86"/>
      <c r="C104" s="86"/>
      <c r="D104" s="86"/>
      <c r="E104" s="86"/>
      <c r="F104" s="86"/>
      <c r="G104" s="86"/>
      <c r="H104" s="87"/>
      <c r="I104" s="86"/>
      <c r="J104" s="86"/>
      <c r="K104" s="86"/>
      <c r="L104" s="86"/>
      <c r="M104" s="86"/>
    </row>
    <row r="105" spans="1:13" x14ac:dyDescent="0.25">
      <c r="A105" s="86"/>
      <c r="B105" s="86"/>
      <c r="C105" s="86"/>
      <c r="D105" s="86"/>
      <c r="E105" s="86"/>
      <c r="F105" s="86"/>
      <c r="G105" s="86"/>
      <c r="H105" s="87"/>
      <c r="I105" s="86"/>
      <c r="J105" s="86"/>
      <c r="K105" s="86"/>
      <c r="L105" s="86"/>
      <c r="M105" s="86"/>
    </row>
    <row r="106" spans="1:13" x14ac:dyDescent="0.25">
      <c r="A106" s="86"/>
      <c r="B106" s="86"/>
      <c r="C106" s="86"/>
      <c r="D106" s="86"/>
      <c r="E106" s="86"/>
      <c r="F106" s="86"/>
      <c r="G106" s="86"/>
      <c r="H106" s="87"/>
      <c r="I106" s="86"/>
      <c r="J106" s="86"/>
      <c r="K106" s="86"/>
      <c r="L106" s="86"/>
      <c r="M106" s="86"/>
    </row>
    <row r="107" spans="1:13" x14ac:dyDescent="0.25">
      <c r="A107" s="86"/>
      <c r="B107" s="86"/>
      <c r="C107" s="86"/>
      <c r="D107" s="86"/>
      <c r="E107" s="86"/>
      <c r="F107" s="86"/>
      <c r="G107" s="86"/>
      <c r="H107" s="87"/>
      <c r="I107" s="86"/>
      <c r="J107" s="86"/>
      <c r="K107" s="86"/>
      <c r="L107" s="86"/>
      <c r="M107" s="86"/>
    </row>
    <row r="108" spans="1:13" x14ac:dyDescent="0.25">
      <c r="A108" s="86"/>
      <c r="B108" s="86"/>
      <c r="C108" s="86"/>
      <c r="D108" s="86"/>
      <c r="E108" s="86"/>
      <c r="F108" s="86"/>
      <c r="G108" s="86"/>
      <c r="H108" s="87"/>
      <c r="I108" s="86"/>
      <c r="J108" s="86"/>
      <c r="K108" s="86"/>
      <c r="L108" s="86"/>
      <c r="M108" s="86"/>
    </row>
    <row r="109" spans="1:13" x14ac:dyDescent="0.25">
      <c r="A109" s="86"/>
      <c r="B109" s="86"/>
      <c r="C109" s="86"/>
      <c r="D109" s="86"/>
      <c r="E109" s="86"/>
      <c r="F109" s="86"/>
      <c r="G109" s="86"/>
      <c r="H109" s="87"/>
      <c r="I109" s="86"/>
      <c r="J109" s="86"/>
      <c r="K109" s="86"/>
      <c r="L109" s="86"/>
      <c r="M109" s="86"/>
    </row>
    <row r="110" spans="1:13" x14ac:dyDescent="0.25">
      <c r="A110" s="86"/>
      <c r="B110" s="86"/>
      <c r="C110" s="86"/>
      <c r="D110" s="86"/>
      <c r="E110" s="86"/>
      <c r="F110" s="86"/>
      <c r="G110" s="86"/>
      <c r="H110" s="87"/>
      <c r="I110" s="86"/>
      <c r="J110" s="86"/>
      <c r="K110" s="86"/>
      <c r="L110" s="86"/>
      <c r="M110" s="86"/>
    </row>
    <row r="111" spans="1:13" x14ac:dyDescent="0.25">
      <c r="A111" s="86"/>
      <c r="B111" s="86"/>
      <c r="C111" s="86"/>
      <c r="D111" s="86"/>
      <c r="E111" s="86"/>
      <c r="F111" s="86"/>
      <c r="G111" s="86"/>
      <c r="H111" s="87"/>
      <c r="I111" s="86"/>
      <c r="J111" s="86"/>
      <c r="K111" s="86"/>
      <c r="L111" s="86"/>
      <c r="M111" s="86"/>
    </row>
    <row r="112" spans="1:13" x14ac:dyDescent="0.25">
      <c r="H112" s="1"/>
    </row>
    <row r="113" spans="8:8" x14ac:dyDescent="0.25">
      <c r="H113" s="1"/>
    </row>
    <row r="114" spans="8:8" x14ac:dyDescent="0.25">
      <c r="H114" s="1"/>
    </row>
    <row r="115" spans="8:8" x14ac:dyDescent="0.25">
      <c r="H115" s="1"/>
    </row>
    <row r="116" spans="8:8" x14ac:dyDescent="0.25">
      <c r="H116" s="1"/>
    </row>
    <row r="117" spans="8:8" x14ac:dyDescent="0.25">
      <c r="H117" s="1"/>
    </row>
    <row r="118" spans="8:8" x14ac:dyDescent="0.25">
      <c r="H118" s="1"/>
    </row>
    <row r="119" spans="8:8" x14ac:dyDescent="0.25">
      <c r="H119" s="1"/>
    </row>
    <row r="120" spans="8:8" x14ac:dyDescent="0.25">
      <c r="H120" s="1"/>
    </row>
    <row r="121" spans="8:8" x14ac:dyDescent="0.25">
      <c r="H121" s="1"/>
    </row>
    <row r="122" spans="8:8" x14ac:dyDescent="0.25">
      <c r="H122" s="1"/>
    </row>
    <row r="123" spans="8:8" x14ac:dyDescent="0.25">
      <c r="H123" s="1"/>
    </row>
    <row r="124" spans="8:8" x14ac:dyDescent="0.25">
      <c r="H124" s="1"/>
    </row>
    <row r="125" spans="8:8" x14ac:dyDescent="0.25">
      <c r="H125" s="1"/>
    </row>
    <row r="126" spans="8:8" x14ac:dyDescent="0.25">
      <c r="H126" s="1"/>
    </row>
    <row r="127" spans="8:8" x14ac:dyDescent="0.25">
      <c r="H127" s="1"/>
    </row>
    <row r="128" spans="8:8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3" spans="8:8" x14ac:dyDescent="0.25">
      <c r="H133" s="1"/>
    </row>
    <row r="134" spans="8:8" x14ac:dyDescent="0.25">
      <c r="H134" s="1"/>
    </row>
    <row r="135" spans="8:8" x14ac:dyDescent="0.25">
      <c r="H135" s="1"/>
    </row>
    <row r="136" spans="8:8" x14ac:dyDescent="0.25">
      <c r="H136" s="1"/>
    </row>
    <row r="137" spans="8:8" x14ac:dyDescent="0.25">
      <c r="H137" s="1"/>
    </row>
    <row r="138" spans="8:8" x14ac:dyDescent="0.25">
      <c r="H138" s="1"/>
    </row>
    <row r="139" spans="8:8" x14ac:dyDescent="0.25">
      <c r="H139" s="1"/>
    </row>
    <row r="140" spans="8:8" x14ac:dyDescent="0.25">
      <c r="H140" s="1"/>
    </row>
    <row r="141" spans="8:8" x14ac:dyDescent="0.25">
      <c r="H141" s="1"/>
    </row>
    <row r="142" spans="8:8" x14ac:dyDescent="0.25">
      <c r="H142" s="1"/>
    </row>
    <row r="143" spans="8:8" x14ac:dyDescent="0.25">
      <c r="H143" s="1"/>
    </row>
    <row r="144" spans="8:8" x14ac:dyDescent="0.25">
      <c r="H144" s="1"/>
    </row>
    <row r="145" spans="8:8" x14ac:dyDescent="0.25">
      <c r="H145" s="1"/>
    </row>
    <row r="146" spans="8:8" x14ac:dyDescent="0.25">
      <c r="H146" s="1"/>
    </row>
    <row r="147" spans="8:8" x14ac:dyDescent="0.25">
      <c r="H147" s="1"/>
    </row>
    <row r="148" spans="8:8" x14ac:dyDescent="0.25">
      <c r="H148" s="1"/>
    </row>
    <row r="149" spans="8:8" x14ac:dyDescent="0.25">
      <c r="H149" s="1"/>
    </row>
    <row r="150" spans="8:8" x14ac:dyDescent="0.25">
      <c r="H150" s="1"/>
    </row>
  </sheetData>
  <mergeCells count="150">
    <mergeCell ref="A54:H54"/>
    <mergeCell ref="I54:J54"/>
    <mergeCell ref="A55:H55"/>
    <mergeCell ref="I55:J55"/>
    <mergeCell ref="A89:K89"/>
    <mergeCell ref="A83:H83"/>
    <mergeCell ref="A84:F84"/>
    <mergeCell ref="A85:F85"/>
    <mergeCell ref="A49:H49"/>
    <mergeCell ref="I49:J49"/>
    <mergeCell ref="A50:H50"/>
    <mergeCell ref="I50:J50"/>
    <mergeCell ref="A60:H60"/>
    <mergeCell ref="I60:J60"/>
    <mergeCell ref="A56:H56"/>
    <mergeCell ref="I56:J56"/>
    <mergeCell ref="A57:H57"/>
    <mergeCell ref="I57:J57"/>
    <mergeCell ref="I51:J51"/>
    <mergeCell ref="A52:H52"/>
    <mergeCell ref="I52:J52"/>
    <mergeCell ref="A53:H53"/>
    <mergeCell ref="I53:J53"/>
    <mergeCell ref="A51:H51"/>
    <mergeCell ref="A58:H58"/>
    <mergeCell ref="I58:J58"/>
    <mergeCell ref="A59:H59"/>
    <mergeCell ref="I59:J59"/>
    <mergeCell ref="J90:K90"/>
    <mergeCell ref="J91:K91"/>
    <mergeCell ref="J92:K92"/>
    <mergeCell ref="J93:K93"/>
    <mergeCell ref="D94:G94"/>
    <mergeCell ref="A90:G90"/>
    <mergeCell ref="A91:C91"/>
    <mergeCell ref="A92:C92"/>
    <mergeCell ref="A93:C93"/>
    <mergeCell ref="D91:G91"/>
    <mergeCell ref="D92:G92"/>
    <mergeCell ref="D93:G93"/>
    <mergeCell ref="C71:F71"/>
    <mergeCell ref="A68:B68"/>
    <mergeCell ref="A69:B69"/>
    <mergeCell ref="A70:B70"/>
    <mergeCell ref="A71:B71"/>
    <mergeCell ref="A88:K88"/>
    <mergeCell ref="A79:F79"/>
    <mergeCell ref="A80:F80"/>
    <mergeCell ref="A98:I98"/>
    <mergeCell ref="J98:K98"/>
    <mergeCell ref="D95:G95"/>
    <mergeCell ref="D96:G96"/>
    <mergeCell ref="D97:G97"/>
    <mergeCell ref="A94:C94"/>
    <mergeCell ref="A95:C95"/>
    <mergeCell ref="A96:C96"/>
    <mergeCell ref="A97:C97"/>
    <mergeCell ref="J94:K94"/>
    <mergeCell ref="J95:K95"/>
    <mergeCell ref="J96:K96"/>
    <mergeCell ref="J97:K97"/>
    <mergeCell ref="A81:F81"/>
    <mergeCell ref="A73:H73"/>
    <mergeCell ref="A78:F78"/>
    <mergeCell ref="A74:H74"/>
    <mergeCell ref="A75:F75"/>
    <mergeCell ref="A76:F76"/>
    <mergeCell ref="A77:F77"/>
    <mergeCell ref="A82:K82"/>
    <mergeCell ref="I83:K87"/>
    <mergeCell ref="A86:F86"/>
    <mergeCell ref="A87:F87"/>
    <mergeCell ref="I64:J64"/>
    <mergeCell ref="I65:J65"/>
    <mergeCell ref="A43:K43"/>
    <mergeCell ref="A67:H67"/>
    <mergeCell ref="I67:K81"/>
    <mergeCell ref="A66:K66"/>
    <mergeCell ref="A63:H63"/>
    <mergeCell ref="A64:H64"/>
    <mergeCell ref="A65:H65"/>
    <mergeCell ref="I61:J61"/>
    <mergeCell ref="I62:J62"/>
    <mergeCell ref="I63:J63"/>
    <mergeCell ref="A46:H46"/>
    <mergeCell ref="A47:H47"/>
    <mergeCell ref="A61:H61"/>
    <mergeCell ref="A62:H62"/>
    <mergeCell ref="I46:J46"/>
    <mergeCell ref="I47:J47"/>
    <mergeCell ref="A48:H48"/>
    <mergeCell ref="I48:J48"/>
    <mergeCell ref="A72:F72"/>
    <mergeCell ref="C68:F68"/>
    <mergeCell ref="C69:F69"/>
    <mergeCell ref="C70:F70"/>
    <mergeCell ref="A42:L42"/>
    <mergeCell ref="A44:H44"/>
    <mergeCell ref="A45:H45"/>
    <mergeCell ref="A40:F40"/>
    <mergeCell ref="G40:L40"/>
    <mergeCell ref="A41:F41"/>
    <mergeCell ref="G41:L41"/>
    <mergeCell ref="I44:J44"/>
    <mergeCell ref="I45:J45"/>
    <mergeCell ref="D38:E38"/>
    <mergeCell ref="A38:C38"/>
    <mergeCell ref="F38:L38"/>
    <mergeCell ref="A31:H31"/>
    <mergeCell ref="A32:F32"/>
    <mergeCell ref="A33:C33"/>
    <mergeCell ref="E33:I33"/>
    <mergeCell ref="A34:I34"/>
    <mergeCell ref="A35:I35"/>
    <mergeCell ref="A37:L37"/>
    <mergeCell ref="A36:C36"/>
    <mergeCell ref="D36:E36"/>
    <mergeCell ref="F36:I36"/>
    <mergeCell ref="A11:I11"/>
    <mergeCell ref="A13:D13"/>
    <mergeCell ref="A22:E22"/>
    <mergeCell ref="A28:E28"/>
    <mergeCell ref="A29:I29"/>
    <mergeCell ref="A27:I27"/>
    <mergeCell ref="A23:I23"/>
    <mergeCell ref="A24:I24"/>
    <mergeCell ref="A25:I25"/>
    <mergeCell ref="A26:I26"/>
    <mergeCell ref="A19:E19"/>
    <mergeCell ref="A21:E21"/>
    <mergeCell ref="F12:H12"/>
    <mergeCell ref="F13:H13"/>
    <mergeCell ref="F14:H14"/>
    <mergeCell ref="A16:E16"/>
    <mergeCell ref="A15:E15"/>
    <mergeCell ref="A12:D12"/>
    <mergeCell ref="A14:D14"/>
    <mergeCell ref="A17:E17"/>
    <mergeCell ref="A20:E20"/>
    <mergeCell ref="J3:L3"/>
    <mergeCell ref="I6:L6"/>
    <mergeCell ref="E7:L7"/>
    <mergeCell ref="H5:L5"/>
    <mergeCell ref="D8:L8"/>
    <mergeCell ref="A10:L10"/>
    <mergeCell ref="A9:B9"/>
    <mergeCell ref="D9:E9"/>
    <mergeCell ref="J9:L9"/>
    <mergeCell ref="F6:G6"/>
    <mergeCell ref="F9:H9"/>
  </mergeCells>
  <phoneticPr fontId="17" type="noConversion"/>
  <pageMargins left="0.39370078740157483" right="0.19685039370078741" top="0" bottom="0" header="0.39370078740157483" footer="0"/>
  <pageSetup paperSize="9" orientation="portrait" r:id="rId1"/>
  <headerFooter alignWithMargins="0">
    <oddHeader xml:space="preserve">&amp;R
</oddHeader>
    <oddFooter>&amp;L&amp;9&amp;D/&amp;T/&amp;F/&amp;A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workbookViewId="0"/>
  </sheetViews>
  <sheetFormatPr baseColWidth="10" defaultColWidth="9" defaultRowHeight="15.75" x14ac:dyDescent="0.25"/>
  <sheetData/>
  <phoneticPr fontId="17" type="noConversion"/>
  <pageMargins left="0.39370078740157483" right="0.19685039370078741" top="0.48" bottom="0.19685039370078741" header="0.39370078740157483" footer="0.24"/>
  <pageSetup paperSize="9" orientation="portrait" horizontalDpi="4294967292" verticalDpi="0" r:id="rId1"/>
  <headerFooter alignWithMargins="0">
    <oddHeader xml:space="preserve">&amp;R- &amp;P -
</oddHeader>
    <oddFooter>&amp;L&amp;9&amp;D/&amp;T/&amp;F/&amp;A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zoomScale="130" workbookViewId="0">
      <selection activeCell="B10" sqref="B10"/>
    </sheetView>
  </sheetViews>
  <sheetFormatPr baseColWidth="10" defaultColWidth="8.75" defaultRowHeight="15.75" x14ac:dyDescent="0.25"/>
  <cols>
    <col min="1" max="1" width="21.25" style="19" customWidth="1"/>
    <col min="2" max="2" width="48.125" style="63" customWidth="1"/>
    <col min="3" max="3" width="6.625" style="19" customWidth="1"/>
    <col min="4" max="16384" width="8.75" style="19"/>
  </cols>
  <sheetData>
    <row r="1" spans="1:2" ht="20.25" x14ac:dyDescent="0.3">
      <c r="A1" s="59" t="s">
        <v>42</v>
      </c>
      <c r="B1" s="60"/>
    </row>
    <row r="2" spans="1:2" s="18" customFormat="1" ht="20.25" x14ac:dyDescent="0.3">
      <c r="A2" s="19"/>
      <c r="B2" s="59"/>
    </row>
    <row r="3" spans="1:2" x14ac:dyDescent="0.25">
      <c r="A3" s="60"/>
      <c r="B3" s="60"/>
    </row>
    <row r="4" spans="1:2" x14ac:dyDescent="0.25">
      <c r="A4" s="61" t="s">
        <v>43</v>
      </c>
      <c r="B4" s="2"/>
    </row>
    <row r="5" spans="1:2" x14ac:dyDescent="0.25">
      <c r="A5" s="61" t="s">
        <v>44</v>
      </c>
      <c r="B5" s="3"/>
    </row>
    <row r="6" spans="1:2" x14ac:dyDescent="0.25">
      <c r="A6" s="61" t="s">
        <v>121</v>
      </c>
      <c r="B6" s="3"/>
    </row>
    <row r="7" spans="1:2" x14ac:dyDescent="0.25">
      <c r="A7" s="61" t="s">
        <v>45</v>
      </c>
      <c r="B7" s="3"/>
    </row>
    <row r="8" spans="1:2" x14ac:dyDescent="0.25">
      <c r="A8" s="61" t="s">
        <v>120</v>
      </c>
      <c r="B8" s="3"/>
    </row>
    <row r="9" spans="1:2" x14ac:dyDescent="0.25">
      <c r="A9" s="61" t="s">
        <v>118</v>
      </c>
      <c r="B9" s="83"/>
    </row>
    <row r="10" spans="1:2" x14ac:dyDescent="0.25">
      <c r="A10" s="61" t="s">
        <v>46</v>
      </c>
      <c r="B10" s="3">
        <v>765</v>
      </c>
    </row>
    <row r="11" spans="1:2" x14ac:dyDescent="0.25">
      <c r="A11" s="61" t="s">
        <v>119</v>
      </c>
      <c r="B11" s="83">
        <v>1.9</v>
      </c>
    </row>
    <row r="12" spans="1:2" x14ac:dyDescent="0.25">
      <c r="B12" s="19"/>
    </row>
    <row r="13" spans="1:2" x14ac:dyDescent="0.25">
      <c r="B13" s="19"/>
    </row>
    <row r="14" spans="1:2" x14ac:dyDescent="0.25">
      <c r="B14" s="19"/>
    </row>
    <row r="15" spans="1:2" x14ac:dyDescent="0.25">
      <c r="B15" s="19"/>
    </row>
    <row r="16" spans="1:2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opLeftCell="A25" zoomScale="130" workbookViewId="0">
      <selection activeCell="A10" sqref="A10"/>
    </sheetView>
  </sheetViews>
  <sheetFormatPr baseColWidth="10" defaultColWidth="8.75" defaultRowHeight="15.75" x14ac:dyDescent="0.25"/>
  <cols>
    <col min="1" max="1" width="37" style="19" bestFit="1" customWidth="1"/>
    <col min="2" max="2" width="4.875" style="19" customWidth="1"/>
    <col min="3" max="3" width="43.875" style="63" customWidth="1"/>
    <col min="4" max="4" width="6.625" style="19" customWidth="1"/>
    <col min="5" max="16384" width="8.75" style="19"/>
  </cols>
  <sheetData>
    <row r="1" spans="1:3" ht="20.25" x14ac:dyDescent="0.3">
      <c r="A1" s="59" t="s">
        <v>47</v>
      </c>
      <c r="B1" s="60"/>
      <c r="C1" s="60"/>
    </row>
    <row r="2" spans="1:3" s="18" customFormat="1" ht="20.25" x14ac:dyDescent="0.3">
      <c r="A2" s="19"/>
      <c r="B2" s="59"/>
      <c r="C2" s="59"/>
    </row>
    <row r="3" spans="1:3" x14ac:dyDescent="0.25">
      <c r="A3" s="61" t="s">
        <v>48</v>
      </c>
      <c r="B3" s="23"/>
      <c r="C3" s="64"/>
    </row>
    <row r="4" spans="1:3" x14ac:dyDescent="0.25">
      <c r="A4" s="65" t="s">
        <v>49</v>
      </c>
      <c r="B4" s="23"/>
      <c r="C4" s="4"/>
    </row>
    <row r="5" spans="1:3" x14ac:dyDescent="0.25">
      <c r="A5" s="65" t="s">
        <v>50</v>
      </c>
      <c r="B5" s="23"/>
      <c r="C5" s="4"/>
    </row>
    <row r="6" spans="1:3" x14ac:dyDescent="0.25">
      <c r="A6" s="65" t="s">
        <v>51</v>
      </c>
      <c r="B6" s="23"/>
      <c r="C6" s="4"/>
    </row>
    <row r="7" spans="1:3" x14ac:dyDescent="0.25">
      <c r="A7" s="65" t="s">
        <v>52</v>
      </c>
      <c r="B7" s="23"/>
      <c r="C7" s="4"/>
    </row>
    <row r="8" spans="1:3" x14ac:dyDescent="0.25">
      <c r="A8" s="65" t="s">
        <v>53</v>
      </c>
      <c r="B8" s="23"/>
      <c r="C8" s="4"/>
    </row>
    <row r="9" spans="1:3" x14ac:dyDescent="0.25">
      <c r="A9" s="65" t="s">
        <v>54</v>
      </c>
      <c r="B9" s="23"/>
      <c r="C9" s="4"/>
    </row>
    <row r="10" spans="1:3" x14ac:dyDescent="0.25">
      <c r="A10" s="47" t="s">
        <v>55</v>
      </c>
      <c r="B10" s="62" t="s">
        <v>56</v>
      </c>
      <c r="C10" s="6"/>
    </row>
    <row r="11" spans="1:3" x14ac:dyDescent="0.25">
      <c r="A11" s="47" t="s">
        <v>57</v>
      </c>
      <c r="B11" s="62" t="s">
        <v>58</v>
      </c>
      <c r="C11" s="14"/>
    </row>
    <row r="12" spans="1:3" x14ac:dyDescent="0.25">
      <c r="A12" s="47" t="s">
        <v>59</v>
      </c>
      <c r="B12" s="62" t="s">
        <v>56</v>
      </c>
      <c r="C12" s="6"/>
    </row>
    <row r="13" spans="1:3" x14ac:dyDescent="0.25">
      <c r="A13" s="47" t="s">
        <v>60</v>
      </c>
      <c r="B13" s="62" t="s">
        <v>58</v>
      </c>
      <c r="C13" s="5"/>
    </row>
    <row r="14" spans="1:3" x14ac:dyDescent="0.25">
      <c r="A14" s="61" t="s">
        <v>61</v>
      </c>
      <c r="B14" s="66"/>
      <c r="C14" s="64"/>
    </row>
    <row r="15" spans="1:3" x14ac:dyDescent="0.25">
      <c r="A15" s="47" t="s">
        <v>130</v>
      </c>
      <c r="B15" s="62" t="s">
        <v>35</v>
      </c>
      <c r="C15" s="9">
        <v>0</v>
      </c>
    </row>
    <row r="16" spans="1:3" x14ac:dyDescent="0.25">
      <c r="A16" s="47" t="s">
        <v>131</v>
      </c>
      <c r="B16" s="62" t="s">
        <v>13</v>
      </c>
      <c r="C16" s="9">
        <v>0</v>
      </c>
    </row>
    <row r="17" spans="1:3" x14ac:dyDescent="0.25">
      <c r="A17" s="47" t="s">
        <v>132</v>
      </c>
      <c r="B17" s="62" t="s">
        <v>13</v>
      </c>
      <c r="C17" s="9">
        <v>0</v>
      </c>
    </row>
    <row r="18" spans="1:3" x14ac:dyDescent="0.25">
      <c r="A18" s="47" t="s">
        <v>133</v>
      </c>
      <c r="B18" s="62" t="s">
        <v>13</v>
      </c>
      <c r="C18" s="9"/>
    </row>
    <row r="19" spans="1:3" x14ac:dyDescent="0.25">
      <c r="A19" s="47" t="s">
        <v>134</v>
      </c>
      <c r="B19" s="62" t="s">
        <v>13</v>
      </c>
      <c r="C19" s="9">
        <v>0</v>
      </c>
    </row>
    <row r="20" spans="1:3" x14ac:dyDescent="0.25">
      <c r="A20" s="47" t="s">
        <v>135</v>
      </c>
      <c r="B20" s="62" t="s">
        <v>13</v>
      </c>
      <c r="C20" s="9"/>
    </row>
    <row r="21" spans="1:3" x14ac:dyDescent="0.25">
      <c r="A21" s="61" t="s">
        <v>62</v>
      </c>
      <c r="B21" s="66"/>
      <c r="C21" s="64"/>
    </row>
    <row r="22" spans="1:3" x14ac:dyDescent="0.25">
      <c r="A22" s="47" t="s">
        <v>63</v>
      </c>
      <c r="B22" s="62" t="s">
        <v>63</v>
      </c>
      <c r="C22" s="6"/>
    </row>
    <row r="23" spans="1:3" x14ac:dyDescent="0.25">
      <c r="A23" s="47" t="s">
        <v>64</v>
      </c>
      <c r="B23" s="62" t="s">
        <v>35</v>
      </c>
      <c r="C23" s="9">
        <v>0</v>
      </c>
    </row>
    <row r="24" spans="1:3" x14ac:dyDescent="0.25">
      <c r="A24" s="47" t="s">
        <v>65</v>
      </c>
      <c r="B24" s="62" t="s">
        <v>13</v>
      </c>
      <c r="C24" s="9">
        <v>0</v>
      </c>
    </row>
    <row r="25" spans="1:3" x14ac:dyDescent="0.25">
      <c r="A25" s="47" t="s">
        <v>66</v>
      </c>
      <c r="B25" s="62" t="s">
        <v>13</v>
      </c>
      <c r="C25" s="9">
        <v>0</v>
      </c>
    </row>
    <row r="26" spans="1:3" x14ac:dyDescent="0.25">
      <c r="A26" s="61" t="s">
        <v>67</v>
      </c>
      <c r="B26" s="66"/>
      <c r="C26" s="64"/>
    </row>
    <row r="27" spans="1:3" x14ac:dyDescent="0.25">
      <c r="A27" s="47" t="s">
        <v>68</v>
      </c>
      <c r="B27" s="62" t="s">
        <v>13</v>
      </c>
      <c r="C27" s="10">
        <v>0</v>
      </c>
    </row>
    <row r="28" spans="1:3" x14ac:dyDescent="0.25">
      <c r="A28" s="47" t="s">
        <v>69</v>
      </c>
      <c r="B28" s="62" t="s">
        <v>13</v>
      </c>
      <c r="C28" s="10">
        <v>0</v>
      </c>
    </row>
    <row r="29" spans="1:3" x14ac:dyDescent="0.25">
      <c r="A29" s="67" t="s">
        <v>70</v>
      </c>
      <c r="B29" s="66"/>
      <c r="C29" s="64"/>
    </row>
    <row r="30" spans="1:3" x14ac:dyDescent="0.25">
      <c r="A30" s="47" t="s">
        <v>71</v>
      </c>
      <c r="B30" s="62" t="s">
        <v>35</v>
      </c>
      <c r="C30" s="7"/>
    </row>
    <row r="31" spans="1:3" x14ac:dyDescent="0.25">
      <c r="A31" s="47" t="s">
        <v>72</v>
      </c>
      <c r="B31" s="62" t="s">
        <v>35</v>
      </c>
      <c r="C31" s="7">
        <v>0</v>
      </c>
    </row>
    <row r="32" spans="1:3" x14ac:dyDescent="0.25">
      <c r="A32" s="47" t="s">
        <v>73</v>
      </c>
      <c r="B32" s="62" t="s">
        <v>35</v>
      </c>
      <c r="C32" s="7">
        <v>0</v>
      </c>
    </row>
    <row r="33" spans="1:3" x14ac:dyDescent="0.25">
      <c r="A33" s="67" t="s">
        <v>74</v>
      </c>
      <c r="B33" s="66"/>
      <c r="C33" s="64"/>
    </row>
    <row r="34" spans="1:3" x14ac:dyDescent="0.25">
      <c r="A34" s="47" t="s">
        <v>71</v>
      </c>
      <c r="B34" s="62" t="s">
        <v>35</v>
      </c>
      <c r="C34" s="7">
        <v>0</v>
      </c>
    </row>
    <row r="35" spans="1:3" x14ac:dyDescent="0.25">
      <c r="A35" s="47" t="s">
        <v>72</v>
      </c>
      <c r="B35" s="62" t="s">
        <v>35</v>
      </c>
      <c r="C35" s="7">
        <v>0</v>
      </c>
    </row>
    <row r="36" spans="1:3" x14ac:dyDescent="0.25">
      <c r="A36" s="47" t="s">
        <v>73</v>
      </c>
      <c r="B36" s="62" t="s">
        <v>35</v>
      </c>
      <c r="C36" s="7">
        <v>0</v>
      </c>
    </row>
    <row r="37" spans="1:3" x14ac:dyDescent="0.25">
      <c r="A37" s="61" t="s">
        <v>27</v>
      </c>
      <c r="B37" s="66"/>
      <c r="C37" s="66"/>
    </row>
    <row r="38" spans="1:3" x14ac:dyDescent="0.25">
      <c r="A38" s="47" t="s">
        <v>40</v>
      </c>
      <c r="B38" s="66"/>
      <c r="C38" s="66"/>
    </row>
    <row r="39" spans="1:3" x14ac:dyDescent="0.25">
      <c r="A39" s="47" t="s">
        <v>75</v>
      </c>
      <c r="B39" s="62" t="s">
        <v>13</v>
      </c>
      <c r="C39" s="9"/>
    </row>
    <row r="40" spans="1:3" x14ac:dyDescent="0.25">
      <c r="A40" s="47" t="s">
        <v>76</v>
      </c>
      <c r="B40" s="62" t="s">
        <v>13</v>
      </c>
      <c r="C40" s="9">
        <v>0</v>
      </c>
    </row>
    <row r="41" spans="1:3" x14ac:dyDescent="0.25">
      <c r="A41" s="47" t="s">
        <v>77</v>
      </c>
      <c r="B41" s="62" t="s">
        <v>13</v>
      </c>
      <c r="C41" s="9">
        <v>0</v>
      </c>
    </row>
    <row r="42" spans="1:3" x14ac:dyDescent="0.25">
      <c r="A42" s="47" t="s">
        <v>78</v>
      </c>
      <c r="B42" s="62" t="s">
        <v>13</v>
      </c>
      <c r="C42" s="9">
        <v>0</v>
      </c>
    </row>
    <row r="43" spans="1:3" x14ac:dyDescent="0.25">
      <c r="A43" s="68" t="s">
        <v>79</v>
      </c>
      <c r="B43" s="66"/>
      <c r="C43" s="66"/>
    </row>
    <row r="44" spans="1:3" x14ac:dyDescent="0.25">
      <c r="A44" s="47" t="s">
        <v>75</v>
      </c>
      <c r="B44" s="62" t="s">
        <v>13</v>
      </c>
      <c r="C44" s="9">
        <v>0</v>
      </c>
    </row>
    <row r="45" spans="1:3" x14ac:dyDescent="0.25">
      <c r="A45" s="47" t="s">
        <v>76</v>
      </c>
      <c r="B45" s="62" t="s">
        <v>13</v>
      </c>
      <c r="C45" s="9">
        <v>0</v>
      </c>
    </row>
    <row r="46" spans="1:3" x14ac:dyDescent="0.25">
      <c r="A46" s="47" t="s">
        <v>77</v>
      </c>
      <c r="B46" s="62" t="s">
        <v>13</v>
      </c>
      <c r="C46" s="9">
        <v>0</v>
      </c>
    </row>
  </sheetData>
  <phoneticPr fontId="17" type="noConversion"/>
  <printOptions headings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Header xml:space="preserve">&amp;R- &amp;P -
</oddHeader>
    <oddFooter>&amp;L&amp;9&amp;D/&amp;T/&amp;F/&amp;A</oddFooter>
  </headerFooter>
  <rowBreaks count="2" manualBreakCount="2">
    <brk id="17" max="65535" man="1"/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topLeftCell="A4" zoomScale="130" workbookViewId="0">
      <selection activeCell="A9" sqref="A9"/>
    </sheetView>
  </sheetViews>
  <sheetFormatPr baseColWidth="10" defaultColWidth="8.75" defaultRowHeight="15.75" x14ac:dyDescent="0.25"/>
  <cols>
    <col min="1" max="1" width="12.125" style="19" customWidth="1"/>
    <col min="2" max="6" width="8.75" style="19" customWidth="1"/>
    <col min="7" max="7" width="4.875" style="19" customWidth="1"/>
    <col min="8" max="8" width="10.375" style="19" customWidth="1"/>
    <col min="9" max="16384" width="8.75" style="19"/>
  </cols>
  <sheetData>
    <row r="1" spans="1:8" ht="18.75" x14ac:dyDescent="0.3">
      <c r="A1" s="69" t="s">
        <v>80</v>
      </c>
      <c r="B1" s="69"/>
      <c r="C1" s="69"/>
      <c r="D1" s="69"/>
      <c r="E1" s="69"/>
      <c r="F1" s="69"/>
      <c r="G1" s="69"/>
      <c r="H1" s="69"/>
    </row>
    <row r="2" spans="1:8" s="18" customFormat="1" ht="20.25" x14ac:dyDescent="0.3"/>
    <row r="3" spans="1:8" x14ac:dyDescent="0.25">
      <c r="A3" s="70" t="s">
        <v>81</v>
      </c>
    </row>
    <row r="4" spans="1:8" x14ac:dyDescent="0.25">
      <c r="A4" s="48" t="s">
        <v>82</v>
      </c>
      <c r="B4" s="38"/>
      <c r="C4" s="38"/>
      <c r="D4" s="38"/>
      <c r="E4" s="38"/>
      <c r="F4" s="39"/>
      <c r="G4" s="47" t="s">
        <v>83</v>
      </c>
      <c r="H4" s="8">
        <v>0</v>
      </c>
    </row>
    <row r="5" spans="1:8" x14ac:dyDescent="0.25">
      <c r="A5" s="48" t="s">
        <v>84</v>
      </c>
      <c r="B5" s="38"/>
      <c r="C5" s="38"/>
      <c r="D5" s="38"/>
      <c r="E5" s="38"/>
      <c r="F5" s="39"/>
      <c r="G5" s="47" t="s">
        <v>83</v>
      </c>
      <c r="H5" s="8"/>
    </row>
    <row r="6" spans="1:8" x14ac:dyDescent="0.25">
      <c r="A6" s="48" t="s">
        <v>85</v>
      </c>
      <c r="B6" s="38"/>
      <c r="C6" s="38"/>
      <c r="D6" s="38"/>
      <c r="E6" s="38"/>
      <c r="F6" s="39"/>
      <c r="G6" s="47" t="s">
        <v>83</v>
      </c>
      <c r="H6" s="8"/>
    </row>
    <row r="7" spans="1:8" x14ac:dyDescent="0.25">
      <c r="A7" s="61" t="s">
        <v>33</v>
      </c>
      <c r="B7" s="38"/>
      <c r="C7" s="38"/>
      <c r="D7" s="38"/>
      <c r="E7" s="38"/>
      <c r="F7" s="39"/>
      <c r="G7" s="47"/>
      <c r="H7" s="22">
        <f>SUM(H4:H6)</f>
        <v>0</v>
      </c>
    </row>
    <row r="8" spans="1:8" x14ac:dyDescent="0.25">
      <c r="A8" s="61" t="s">
        <v>86</v>
      </c>
      <c r="B8" s="38"/>
      <c r="C8" s="38"/>
      <c r="D8" s="38"/>
      <c r="E8" s="38"/>
      <c r="F8" s="39"/>
      <c r="G8" s="66"/>
      <c r="H8" s="64"/>
    </row>
    <row r="9" spans="1:8" x14ac:dyDescent="0.25">
      <c r="A9" s="17"/>
      <c r="B9" s="15"/>
      <c r="C9" s="15"/>
      <c r="D9" s="15"/>
      <c r="E9" s="15"/>
      <c r="F9" s="16"/>
      <c r="G9" s="47" t="s">
        <v>83</v>
      </c>
      <c r="H9" s="8">
        <v>0</v>
      </c>
    </row>
    <row r="10" spans="1:8" x14ac:dyDescent="0.25">
      <c r="A10" s="17"/>
      <c r="B10" s="15"/>
      <c r="C10" s="15"/>
      <c r="D10" s="15"/>
      <c r="E10" s="15"/>
      <c r="F10" s="16"/>
      <c r="G10" s="47" t="s">
        <v>83</v>
      </c>
      <c r="H10" s="8"/>
    </row>
    <row r="11" spans="1:8" x14ac:dyDescent="0.25">
      <c r="A11" s="17"/>
      <c r="B11" s="15"/>
      <c r="C11" s="15"/>
      <c r="D11" s="15"/>
      <c r="E11" s="15"/>
      <c r="F11" s="16"/>
      <c r="G11" s="47" t="s">
        <v>83</v>
      </c>
      <c r="H11" s="8">
        <v>0</v>
      </c>
    </row>
    <row r="12" spans="1:8" x14ac:dyDescent="0.25">
      <c r="A12" s="17"/>
      <c r="B12" s="15"/>
      <c r="C12" s="15"/>
      <c r="D12" s="15"/>
      <c r="E12" s="15"/>
      <c r="F12" s="16"/>
      <c r="G12" s="47" t="s">
        <v>83</v>
      </c>
      <c r="H12" s="8">
        <v>0</v>
      </c>
    </row>
    <row r="13" spans="1:8" x14ac:dyDescent="0.25">
      <c r="A13" s="17"/>
      <c r="B13" s="15"/>
      <c r="C13" s="15"/>
      <c r="D13" s="15"/>
      <c r="E13" s="15"/>
      <c r="F13" s="16"/>
      <c r="G13" s="47" t="s">
        <v>83</v>
      </c>
      <c r="H13" s="8">
        <v>0</v>
      </c>
    </row>
    <row r="14" spans="1:8" x14ac:dyDescent="0.25">
      <c r="A14" s="17"/>
      <c r="B14" s="15"/>
      <c r="C14" s="15"/>
      <c r="D14" s="15"/>
      <c r="E14" s="15"/>
      <c r="F14" s="16"/>
      <c r="G14" s="47" t="s">
        <v>83</v>
      </c>
      <c r="H14" s="8">
        <v>0</v>
      </c>
    </row>
    <row r="15" spans="1:8" x14ac:dyDescent="0.25">
      <c r="A15" s="17"/>
      <c r="B15" s="15"/>
      <c r="C15" s="15"/>
      <c r="D15" s="15"/>
      <c r="E15" s="15"/>
      <c r="F15" s="16"/>
      <c r="G15" s="47" t="s">
        <v>83</v>
      </c>
      <c r="H15" s="8">
        <v>0</v>
      </c>
    </row>
    <row r="16" spans="1:8" x14ac:dyDescent="0.25">
      <c r="A16" s="17"/>
      <c r="B16" s="15"/>
      <c r="C16" s="15"/>
      <c r="D16" s="15"/>
      <c r="E16" s="15"/>
      <c r="F16" s="16"/>
      <c r="G16" s="47" t="s">
        <v>83</v>
      </c>
      <c r="H16" s="8">
        <v>0</v>
      </c>
    </row>
    <row r="17" spans="1:8" x14ac:dyDescent="0.25">
      <c r="A17" s="17"/>
      <c r="B17" s="15"/>
      <c r="C17" s="15"/>
      <c r="D17" s="15"/>
      <c r="E17" s="15"/>
      <c r="F17" s="16"/>
      <c r="G17" s="47" t="s">
        <v>83</v>
      </c>
      <c r="H17" s="8">
        <v>0</v>
      </c>
    </row>
    <row r="18" spans="1:8" x14ac:dyDescent="0.25">
      <c r="A18" s="17"/>
      <c r="B18" s="15"/>
      <c r="C18" s="15"/>
      <c r="D18" s="15"/>
      <c r="E18" s="15"/>
      <c r="F18" s="16"/>
      <c r="G18" s="47" t="s">
        <v>83</v>
      </c>
      <c r="H18" s="8">
        <v>0</v>
      </c>
    </row>
    <row r="19" spans="1:8" x14ac:dyDescent="0.25">
      <c r="A19" s="17"/>
      <c r="B19" s="15"/>
      <c r="C19" s="15"/>
      <c r="D19" s="15"/>
      <c r="E19" s="15"/>
      <c r="F19" s="16"/>
      <c r="G19" s="47" t="s">
        <v>83</v>
      </c>
      <c r="H19" s="8">
        <v>0</v>
      </c>
    </row>
    <row r="20" spans="1:8" x14ac:dyDescent="0.25">
      <c r="A20" s="17"/>
      <c r="B20" s="15"/>
      <c r="C20" s="15"/>
      <c r="D20" s="15"/>
      <c r="E20" s="15"/>
      <c r="F20" s="16"/>
      <c r="G20" s="47" t="s">
        <v>83</v>
      </c>
      <c r="H20" s="8">
        <v>0</v>
      </c>
    </row>
    <row r="21" spans="1:8" x14ac:dyDescent="0.25">
      <c r="A21" s="17"/>
      <c r="B21" s="15"/>
      <c r="C21" s="15"/>
      <c r="D21" s="15"/>
      <c r="E21" s="15"/>
      <c r="F21" s="16"/>
      <c r="G21" s="47" t="s">
        <v>83</v>
      </c>
      <c r="H21" s="8">
        <v>0</v>
      </c>
    </row>
    <row r="22" spans="1:8" x14ac:dyDescent="0.25">
      <c r="A22" s="17"/>
      <c r="B22" s="15"/>
      <c r="C22" s="15"/>
      <c r="D22" s="15"/>
      <c r="E22" s="15"/>
      <c r="F22" s="16"/>
      <c r="G22" s="47" t="s">
        <v>83</v>
      </c>
      <c r="H22" s="8">
        <v>0</v>
      </c>
    </row>
    <row r="23" spans="1:8" x14ac:dyDescent="0.25">
      <c r="A23" s="17"/>
      <c r="B23" s="15"/>
      <c r="C23" s="15"/>
      <c r="D23" s="15"/>
      <c r="E23" s="15"/>
      <c r="F23" s="16"/>
      <c r="G23" s="47" t="s">
        <v>83</v>
      </c>
      <c r="H23" s="8">
        <v>0</v>
      </c>
    </row>
    <row r="24" spans="1:8" x14ac:dyDescent="0.25">
      <c r="A24" s="17"/>
      <c r="B24" s="15"/>
      <c r="C24" s="15"/>
      <c r="D24" s="15"/>
      <c r="E24" s="15"/>
      <c r="F24" s="16"/>
      <c r="G24" s="47" t="s">
        <v>83</v>
      </c>
      <c r="H24" s="8">
        <v>0</v>
      </c>
    </row>
    <row r="25" spans="1:8" x14ac:dyDescent="0.25">
      <c r="A25" s="17"/>
      <c r="B25" s="15"/>
      <c r="C25" s="15"/>
      <c r="D25" s="15"/>
      <c r="E25" s="15"/>
      <c r="F25" s="16"/>
      <c r="G25" s="47" t="s">
        <v>83</v>
      </c>
      <c r="H25" s="8">
        <v>0</v>
      </c>
    </row>
    <row r="26" spans="1:8" x14ac:dyDescent="0.25">
      <c r="A26" s="17"/>
      <c r="B26" s="15"/>
      <c r="C26" s="15"/>
      <c r="D26" s="15"/>
      <c r="E26" s="15"/>
      <c r="F26" s="16"/>
      <c r="G26" s="47" t="s">
        <v>83</v>
      </c>
      <c r="H26" s="8">
        <v>0</v>
      </c>
    </row>
    <row r="27" spans="1:8" x14ac:dyDescent="0.25">
      <c r="A27" s="17"/>
      <c r="B27" s="15"/>
      <c r="C27" s="15"/>
      <c r="D27" s="15"/>
      <c r="E27" s="15"/>
      <c r="F27" s="16"/>
      <c r="G27" s="47" t="s">
        <v>83</v>
      </c>
      <c r="H27" s="8">
        <v>0</v>
      </c>
    </row>
    <row r="28" spans="1:8" x14ac:dyDescent="0.25">
      <c r="A28" s="17"/>
      <c r="B28" s="15"/>
      <c r="C28" s="15"/>
      <c r="D28" s="15"/>
      <c r="E28" s="15"/>
      <c r="F28" s="16"/>
      <c r="G28" s="47" t="s">
        <v>83</v>
      </c>
      <c r="H28" s="8">
        <v>0</v>
      </c>
    </row>
    <row r="29" spans="1:8" x14ac:dyDescent="0.25">
      <c r="A29" s="17"/>
      <c r="B29" s="15"/>
      <c r="C29" s="15"/>
      <c r="D29" s="15"/>
      <c r="E29" s="15"/>
      <c r="F29" s="16"/>
      <c r="G29" s="47" t="s">
        <v>83</v>
      </c>
      <c r="H29" s="8">
        <v>0</v>
      </c>
    </row>
    <row r="30" spans="1:8" x14ac:dyDescent="0.25">
      <c r="A30" s="61" t="s">
        <v>33</v>
      </c>
      <c r="B30" s="38"/>
      <c r="C30" s="38"/>
      <c r="D30" s="38"/>
      <c r="E30" s="38"/>
      <c r="F30" s="39"/>
      <c r="G30" s="47" t="s">
        <v>83</v>
      </c>
      <c r="H30" s="22">
        <f>SUM(H9:H29)</f>
        <v>0</v>
      </c>
    </row>
    <row r="31" spans="1:8" x14ac:dyDescent="0.25">
      <c r="A31" s="70" t="str">
        <f>IF(H30=H7," ","OBS - Spesifikasjonen stemmer ikke med antall kilometer ført på reiseregning")</f>
        <v xml:space="preserve"> </v>
      </c>
    </row>
    <row r="32" spans="1:8" x14ac:dyDescent="0.25">
      <c r="A32" s="70"/>
    </row>
    <row r="33" spans="1:8" x14ac:dyDescent="0.25">
      <c r="A33" s="70" t="s">
        <v>87</v>
      </c>
    </row>
    <row r="34" spans="1:8" x14ac:dyDescent="0.25">
      <c r="A34" s="61" t="s">
        <v>88</v>
      </c>
      <c r="B34" s="26"/>
      <c r="C34" s="61" t="s">
        <v>89</v>
      </c>
      <c r="D34" s="25"/>
      <c r="E34" s="25"/>
      <c r="F34" s="26"/>
      <c r="G34" s="66"/>
      <c r="H34" s="64"/>
    </row>
    <row r="35" spans="1:8" x14ac:dyDescent="0.25">
      <c r="A35" s="17"/>
      <c r="B35" s="16"/>
      <c r="C35" s="17"/>
      <c r="D35" s="15"/>
      <c r="E35" s="15"/>
      <c r="F35" s="16"/>
      <c r="G35" s="47" t="s">
        <v>83</v>
      </c>
      <c r="H35" s="8">
        <v>0</v>
      </c>
    </row>
    <row r="36" spans="1:8" x14ac:dyDescent="0.25">
      <c r="A36" s="17"/>
      <c r="B36" s="16"/>
      <c r="C36" s="17"/>
      <c r="D36" s="15"/>
      <c r="E36" s="15"/>
      <c r="F36" s="16"/>
      <c r="G36" s="47" t="s">
        <v>83</v>
      </c>
      <c r="H36" s="8">
        <v>0</v>
      </c>
    </row>
    <row r="37" spans="1:8" x14ac:dyDescent="0.25">
      <c r="A37" s="17"/>
      <c r="B37" s="16"/>
      <c r="C37" s="17"/>
      <c r="D37" s="15"/>
      <c r="E37" s="15"/>
      <c r="F37" s="16"/>
      <c r="G37" s="47" t="s">
        <v>83</v>
      </c>
      <c r="H37" s="8">
        <v>0</v>
      </c>
    </row>
    <row r="38" spans="1:8" x14ac:dyDescent="0.25">
      <c r="A38" s="17"/>
      <c r="B38" s="16"/>
      <c r="C38" s="17"/>
      <c r="D38" s="15"/>
      <c r="E38" s="15"/>
      <c r="F38" s="16"/>
      <c r="G38" s="47" t="s">
        <v>83</v>
      </c>
      <c r="H38" s="8">
        <v>0</v>
      </c>
    </row>
    <row r="39" spans="1:8" x14ac:dyDescent="0.25">
      <c r="A39" s="61" t="s">
        <v>33</v>
      </c>
      <c r="B39" s="38"/>
      <c r="C39" s="38"/>
      <c r="D39" s="38"/>
      <c r="E39" s="38"/>
      <c r="F39" s="39"/>
      <c r="G39" s="47" t="s">
        <v>83</v>
      </c>
      <c r="H39" s="22">
        <f>SUM(H35:H38)</f>
        <v>0</v>
      </c>
    </row>
    <row r="41" spans="1:8" x14ac:dyDescent="0.25">
      <c r="A41" s="61" t="s">
        <v>90</v>
      </c>
      <c r="B41" s="38"/>
      <c r="C41" s="38"/>
      <c r="D41" s="38"/>
      <c r="E41" s="38"/>
      <c r="F41" s="38"/>
      <c r="G41" s="39"/>
      <c r="H41" s="64"/>
    </row>
    <row r="42" spans="1:8" x14ac:dyDescent="0.25">
      <c r="A42" s="47" t="s">
        <v>91</v>
      </c>
      <c r="B42" s="38"/>
      <c r="C42" s="38"/>
      <c r="D42" s="38"/>
      <c r="E42" s="38"/>
      <c r="F42" s="38"/>
      <c r="G42" s="39"/>
      <c r="H42" s="13">
        <v>0</v>
      </c>
    </row>
    <row r="43" spans="1:8" x14ac:dyDescent="0.25">
      <c r="A43" s="47" t="s">
        <v>92</v>
      </c>
      <c r="B43" s="38"/>
      <c r="C43" s="38"/>
      <c r="D43" s="38"/>
      <c r="E43" s="38"/>
      <c r="F43" s="38"/>
      <c r="G43" s="39"/>
      <c r="H43" s="7">
        <v>0</v>
      </c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130" workbookViewId="0">
      <selection activeCell="A16" sqref="A16"/>
    </sheetView>
  </sheetViews>
  <sheetFormatPr baseColWidth="10" defaultColWidth="8.75" defaultRowHeight="15.75" x14ac:dyDescent="0.25"/>
  <cols>
    <col min="1" max="1" width="56.5" style="19" customWidth="1"/>
    <col min="2" max="2" width="4.375" style="19" customWidth="1"/>
    <col min="3" max="3" width="11.75" style="45" customWidth="1"/>
    <col min="4" max="4" width="6.625" style="19" customWidth="1"/>
    <col min="5" max="16384" width="8.75" style="19"/>
  </cols>
  <sheetData>
    <row r="1" spans="1:3" ht="18.75" x14ac:dyDescent="0.3">
      <c r="A1" s="72" t="s">
        <v>93</v>
      </c>
      <c r="B1" s="72"/>
      <c r="C1" s="73"/>
    </row>
    <row r="2" spans="1:3" s="18" customFormat="1" ht="20.25" x14ac:dyDescent="0.3">
      <c r="C2" s="74"/>
    </row>
    <row r="3" spans="1:3" s="70" customFormat="1" x14ac:dyDescent="0.25">
      <c r="A3" s="70" t="s">
        <v>94</v>
      </c>
      <c r="C3" s="75"/>
    </row>
    <row r="4" spans="1:3" x14ac:dyDescent="0.25">
      <c r="A4" s="86"/>
      <c r="B4" s="47" t="s">
        <v>35</v>
      </c>
      <c r="C4" s="71"/>
    </row>
    <row r="5" spans="1:3" x14ac:dyDescent="0.25">
      <c r="A5" s="8"/>
      <c r="B5" s="47" t="s">
        <v>35</v>
      </c>
      <c r="C5" s="71"/>
    </row>
    <row r="6" spans="1:3" x14ac:dyDescent="0.25">
      <c r="A6" s="8"/>
      <c r="B6" s="47" t="s">
        <v>35</v>
      </c>
      <c r="C6" s="71"/>
    </row>
    <row r="7" spans="1:3" x14ac:dyDescent="0.25">
      <c r="A7" s="8"/>
      <c r="B7" s="47" t="s">
        <v>35</v>
      </c>
      <c r="C7" s="71"/>
    </row>
    <row r="8" spans="1:3" x14ac:dyDescent="0.25">
      <c r="A8" s="8"/>
      <c r="B8" s="47" t="s">
        <v>35</v>
      </c>
      <c r="C8" s="71">
        <v>0</v>
      </c>
    </row>
    <row r="9" spans="1:3" x14ac:dyDescent="0.25">
      <c r="A9" s="8"/>
      <c r="B9" s="47" t="s">
        <v>35</v>
      </c>
      <c r="C9" s="71">
        <v>0</v>
      </c>
    </row>
    <row r="10" spans="1:3" x14ac:dyDescent="0.25">
      <c r="A10" s="8"/>
      <c r="B10" s="47" t="s">
        <v>35</v>
      </c>
      <c r="C10" s="71">
        <v>0</v>
      </c>
    </row>
    <row r="11" spans="1:3" x14ac:dyDescent="0.25">
      <c r="A11" s="8"/>
      <c r="B11" s="47" t="s">
        <v>35</v>
      </c>
      <c r="C11" s="71">
        <v>0</v>
      </c>
    </row>
    <row r="12" spans="1:3" x14ac:dyDescent="0.25">
      <c r="A12" s="8"/>
      <c r="B12" s="47" t="s">
        <v>35</v>
      </c>
      <c r="C12" s="71">
        <v>0</v>
      </c>
    </row>
    <row r="13" spans="1:3" x14ac:dyDescent="0.25">
      <c r="A13" s="22" t="s">
        <v>33</v>
      </c>
      <c r="B13" s="47" t="s">
        <v>35</v>
      </c>
      <c r="C13" s="76">
        <f>SUM(C4:C12)</f>
        <v>0</v>
      </c>
    </row>
    <row r="15" spans="1:3" x14ac:dyDescent="0.25">
      <c r="A15" s="70" t="s">
        <v>95</v>
      </c>
    </row>
    <row r="16" spans="1:3" x14ac:dyDescent="0.25">
      <c r="A16" s="8"/>
      <c r="B16" s="47" t="s">
        <v>35</v>
      </c>
      <c r="C16" s="71"/>
    </row>
    <row r="17" spans="1:3" x14ac:dyDescent="0.25">
      <c r="A17" s="8"/>
      <c r="B17" s="47" t="s">
        <v>35</v>
      </c>
      <c r="C17" s="71"/>
    </row>
    <row r="18" spans="1:3" x14ac:dyDescent="0.25">
      <c r="A18" s="8"/>
      <c r="B18" s="47" t="s">
        <v>35</v>
      </c>
      <c r="C18" s="71"/>
    </row>
    <row r="19" spans="1:3" x14ac:dyDescent="0.25">
      <c r="A19" s="8"/>
      <c r="B19" s="47" t="s">
        <v>35</v>
      </c>
      <c r="C19" s="71">
        <v>0</v>
      </c>
    </row>
    <row r="20" spans="1:3" x14ac:dyDescent="0.25">
      <c r="A20" s="8"/>
      <c r="B20" s="47" t="s">
        <v>35</v>
      </c>
      <c r="C20" s="71">
        <v>0</v>
      </c>
    </row>
    <row r="21" spans="1:3" x14ac:dyDescent="0.25">
      <c r="A21" s="22" t="s">
        <v>33</v>
      </c>
      <c r="B21" s="47" t="s">
        <v>35</v>
      </c>
      <c r="C21" s="76">
        <f>SUM(C16:C20)</f>
        <v>0</v>
      </c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zoomScale="130" workbookViewId="0">
      <selection activeCell="C5" sqref="C5"/>
    </sheetView>
  </sheetViews>
  <sheetFormatPr baseColWidth="10" defaultColWidth="8.75" defaultRowHeight="15.75" x14ac:dyDescent="0.25"/>
  <cols>
    <col min="1" max="1" width="30.375" style="19" customWidth="1"/>
    <col min="2" max="2" width="4.875" style="19" customWidth="1"/>
    <col min="3" max="3" width="46.125" style="63" customWidth="1"/>
    <col min="4" max="4" width="6.625" style="19" customWidth="1"/>
    <col min="5" max="16384" width="8.75" style="19"/>
  </cols>
  <sheetData>
    <row r="1" spans="1:3" ht="20.25" x14ac:dyDescent="0.3">
      <c r="A1" s="59" t="s">
        <v>96</v>
      </c>
      <c r="B1" s="60"/>
      <c r="C1" s="60"/>
    </row>
    <row r="2" spans="1:3" s="18" customFormat="1" ht="20.25" x14ac:dyDescent="0.3">
      <c r="A2" s="19"/>
      <c r="B2" s="59"/>
      <c r="C2" s="59"/>
    </row>
    <row r="3" spans="1:3" x14ac:dyDescent="0.25">
      <c r="A3" s="61" t="s">
        <v>97</v>
      </c>
      <c r="B3" s="62" t="s">
        <v>35</v>
      </c>
      <c r="C3" s="11">
        <v>0</v>
      </c>
    </row>
    <row r="4" spans="1:3" x14ac:dyDescent="0.25">
      <c r="A4" s="61" t="s">
        <v>98</v>
      </c>
      <c r="B4" s="62" t="s">
        <v>35</v>
      </c>
      <c r="C4" s="11">
        <v>0</v>
      </c>
    </row>
    <row r="5" spans="1:3" x14ac:dyDescent="0.25">
      <c r="A5" s="61" t="s">
        <v>22</v>
      </c>
      <c r="B5" s="62" t="s">
        <v>23</v>
      </c>
      <c r="C5" s="12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</sheetData>
  <sheetProtection password="C026" sheet="1" objects="1" scenarios="1"/>
  <phoneticPr fontId="17" type="noConversion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7"/>
  <sheetViews>
    <sheetView showZeros="0" zoomScale="130" workbookViewId="0">
      <selection activeCell="F23" sqref="F23"/>
    </sheetView>
  </sheetViews>
  <sheetFormatPr baseColWidth="10" defaultColWidth="8.75" defaultRowHeight="15.75" x14ac:dyDescent="0.25"/>
  <cols>
    <col min="1" max="1" width="38.875" style="19" customWidth="1"/>
    <col min="2" max="2" width="13.625" style="96" customWidth="1"/>
    <col min="3" max="16384" width="8.75" style="19"/>
  </cols>
  <sheetData>
    <row r="1" spans="1:2" s="78" customFormat="1" ht="20.25" x14ac:dyDescent="0.3">
      <c r="A1" s="77" t="s">
        <v>99</v>
      </c>
      <c r="B1" s="95"/>
    </row>
    <row r="3" spans="1:2" x14ac:dyDescent="0.25">
      <c r="A3" s="47" t="s">
        <v>100</v>
      </c>
      <c r="B3" s="97" t="s">
        <v>101</v>
      </c>
    </row>
    <row r="4" spans="1:2" x14ac:dyDescent="0.25">
      <c r="A4" s="79" t="s">
        <v>102</v>
      </c>
      <c r="B4" s="98">
        <v>4.05</v>
      </c>
    </row>
    <row r="5" spans="1:2" x14ac:dyDescent="0.25">
      <c r="A5" s="79" t="s">
        <v>103</v>
      </c>
      <c r="B5" s="98">
        <v>3</v>
      </c>
    </row>
    <row r="6" spans="1:2" x14ac:dyDescent="0.25">
      <c r="A6" s="79" t="s">
        <v>104</v>
      </c>
      <c r="B6" s="98">
        <v>0.9</v>
      </c>
    </row>
    <row r="7" spans="1:2" x14ac:dyDescent="0.25">
      <c r="A7" s="79" t="s">
        <v>126</v>
      </c>
      <c r="B7" s="98">
        <v>175</v>
      </c>
    </row>
    <row r="8" spans="1:2" x14ac:dyDescent="0.25">
      <c r="A8" s="79" t="s">
        <v>127</v>
      </c>
      <c r="B8" s="98">
        <v>270</v>
      </c>
    </row>
    <row r="9" spans="1:2" x14ac:dyDescent="0.25">
      <c r="A9" s="79" t="s">
        <v>128</v>
      </c>
      <c r="B9" s="98">
        <v>445</v>
      </c>
    </row>
    <row r="10" spans="1:2" x14ac:dyDescent="0.25">
      <c r="A10" s="79" t="s">
        <v>124</v>
      </c>
      <c r="B10" s="98">
        <v>270</v>
      </c>
    </row>
    <row r="11" spans="1:2" x14ac:dyDescent="0.25">
      <c r="A11" s="79" t="s">
        <v>125</v>
      </c>
      <c r="B11" s="98">
        <v>580</v>
      </c>
    </row>
    <row r="12" spans="1:2" x14ac:dyDescent="0.25">
      <c r="A12" s="79" t="s">
        <v>105</v>
      </c>
      <c r="B12" s="98">
        <v>40</v>
      </c>
    </row>
    <row r="13" spans="1:2" x14ac:dyDescent="0.25">
      <c r="A13" s="79" t="s">
        <v>106</v>
      </c>
      <c r="B13" s="98">
        <v>55</v>
      </c>
    </row>
    <row r="14" spans="1:2" x14ac:dyDescent="0.25">
      <c r="A14" s="79" t="s">
        <v>107</v>
      </c>
      <c r="B14" s="98">
        <v>75</v>
      </c>
    </row>
    <row r="15" spans="1:2" x14ac:dyDescent="0.25">
      <c r="A15" s="79" t="s">
        <v>122</v>
      </c>
      <c r="B15" s="98">
        <v>60</v>
      </c>
    </row>
    <row r="16" spans="1:2" x14ac:dyDescent="0.25">
      <c r="A16" s="79" t="s">
        <v>108</v>
      </c>
      <c r="B16" s="98">
        <v>175</v>
      </c>
    </row>
    <row r="17" spans="1:2" x14ac:dyDescent="0.25">
      <c r="A17" s="79" t="s">
        <v>109</v>
      </c>
      <c r="B17" s="98">
        <v>222.5</v>
      </c>
    </row>
    <row r="18" spans="1:2" x14ac:dyDescent="0.25">
      <c r="A18" s="79" t="s">
        <v>110</v>
      </c>
      <c r="B18" s="99">
        <f>2/3</f>
        <v>0.66666666666666663</v>
      </c>
    </row>
    <row r="19" spans="1:2" x14ac:dyDescent="0.25">
      <c r="A19" s="79" t="s">
        <v>111</v>
      </c>
      <c r="B19" s="99">
        <v>1</v>
      </c>
    </row>
    <row r="20" spans="1:2" x14ac:dyDescent="0.25">
      <c r="A20" s="79" t="s">
        <v>112</v>
      </c>
      <c r="B20" s="99">
        <v>0.1</v>
      </c>
    </row>
    <row r="21" spans="1:2" x14ac:dyDescent="0.25">
      <c r="A21" s="79" t="s">
        <v>113</v>
      </c>
      <c r="B21" s="99">
        <v>0.4</v>
      </c>
    </row>
    <row r="22" spans="1:2" x14ac:dyDescent="0.25">
      <c r="A22" s="79" t="s">
        <v>114</v>
      </c>
      <c r="B22" s="99">
        <v>0.5</v>
      </c>
    </row>
    <row r="23" spans="1:2" x14ac:dyDescent="0.25">
      <c r="A23" s="79" t="s">
        <v>22</v>
      </c>
      <c r="B23" s="98">
        <v>249</v>
      </c>
    </row>
    <row r="24" spans="1:2" x14ac:dyDescent="0.25">
      <c r="A24" s="79"/>
      <c r="B24" s="100"/>
    </row>
    <row r="25" spans="1:2" x14ac:dyDescent="0.25">
      <c r="A25" s="79"/>
      <c r="B25" s="100"/>
    </row>
    <row r="26" spans="1:2" x14ac:dyDescent="0.25">
      <c r="A26" s="79"/>
      <c r="B26" s="100"/>
    </row>
    <row r="27" spans="1:2" x14ac:dyDescent="0.25">
      <c r="A27" s="79"/>
      <c r="B27" s="100"/>
    </row>
    <row r="28" spans="1:2" x14ac:dyDescent="0.25">
      <c r="A28" s="79"/>
      <c r="B28" s="100"/>
    </row>
    <row r="29" spans="1:2" x14ac:dyDescent="0.25">
      <c r="A29" s="79"/>
      <c r="B29" s="100"/>
    </row>
    <row r="30" spans="1:2" x14ac:dyDescent="0.25">
      <c r="A30" s="79"/>
      <c r="B30" s="100"/>
    </row>
    <row r="31" spans="1:2" x14ac:dyDescent="0.25">
      <c r="A31" s="79"/>
      <c r="B31" s="100"/>
    </row>
    <row r="32" spans="1:2" x14ac:dyDescent="0.25">
      <c r="A32" s="79"/>
      <c r="B32" s="100"/>
    </row>
    <row r="33" spans="1:2" x14ac:dyDescent="0.25">
      <c r="A33" s="79"/>
      <c r="B33" s="100"/>
    </row>
    <row r="34" spans="1:2" x14ac:dyDescent="0.25">
      <c r="A34" s="80"/>
      <c r="B34" s="101"/>
    </row>
    <row r="37" spans="1:2" x14ac:dyDescent="0.25">
      <c r="A37" s="19" t="s">
        <v>115</v>
      </c>
    </row>
  </sheetData>
  <phoneticPr fontId="17" type="noConversion"/>
  <printOptions headings="1"/>
  <pageMargins left="0.39370078740157483" right="0.19685039370078741" top="0.59055118110236227" bottom="0.59055118110236227" header="0.39370078740157483" footer="0.39370078740157483"/>
  <pageSetup paperSize="9" orientation="portrait" horizontalDpi="4294967292" verticalDpi="300" r:id="rId1"/>
  <headerFooter alignWithMargins="0">
    <oddHeader xml:space="preserve">&amp;R- &amp;P -
</oddHeader>
    <oddFooter>&amp;L&amp;9&amp;D/&amp;T/&amp;F/&amp;A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REGN</vt:lpstr>
      <vt:lpstr>TXT</vt:lpstr>
      <vt:lpstr>PER</vt:lpstr>
      <vt:lpstr>OPPH</vt:lpstr>
      <vt:lpstr>TRANSP</vt:lpstr>
      <vt:lpstr>DIV</vt:lpstr>
      <vt:lpstr>HON</vt:lpstr>
      <vt:lpstr>SATS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Bruker</cp:lastModifiedBy>
  <cp:lastPrinted>2022-03-30T07:44:31Z</cp:lastPrinted>
  <dcterms:created xsi:type="dcterms:W3CDTF">1998-09-29T11:37:02Z</dcterms:created>
  <dcterms:modified xsi:type="dcterms:W3CDTF">2022-07-01T10:25:38Z</dcterms:modified>
</cp:coreProperties>
</file>